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shis.sharepoint.com/sites/Sameign/Shared Documents/09_SKIPULAGS-OG_BYGGINGAMAL NYTT/09-4_Innleiding_SSK/09-45_SSK_Þróunaráætlanir/Þróunaráætlun 2020-2024/Vefur/"/>
    </mc:Choice>
  </mc:AlternateContent>
  <xr:revisionPtr revIDLastSave="0" documentId="8_{2ED04CEF-5568-42D8-9D83-1CB48CAADBB6}" xr6:coauthVersionLast="47" xr6:coauthVersionMax="47" xr10:uidLastSave="{00000000-0000-0000-0000-000000000000}"/>
  <bookViews>
    <workbookView xWindow="645" yWindow="765" windowWidth="21315" windowHeight="13440" activeTab="2" xr2:uid="{00000000-000D-0000-FFFF-FFFF00000000}"/>
  </bookViews>
  <sheets>
    <sheet name="YFIRLIT HELSTU SVÆDI" sheetId="23" r:id="rId1"/>
    <sheet name="YFIRLIT MOS" sheetId="13" r:id="rId2"/>
    <sheet name="MOS ÍBUDARHUSNÆDI" sheetId="6" r:id="rId3"/>
    <sheet name="MOS A_OG_S_HUSNÆDI" sheetId="16" r:id="rId4"/>
    <sheet name="MOS ÍB20" sheetId="24" r:id="rId5"/>
    <sheet name="MOS AT20" sheetId="25" r:id="rId6"/>
    <sheet name="MOS18" sheetId="21" r:id="rId7"/>
    <sheet name="Miðb" sheetId="26" r:id="rId8"/>
  </sheets>
  <definedNames>
    <definedName name="_xlnm._FilterDatabase" localSheetId="3" hidden="1">'MOS A_OG_S_HUSNÆDI'!$D$26:$F$163</definedName>
    <definedName name="_xlnm._FilterDatabase" localSheetId="5" hidden="1">'MOS AT20'!$D$26:$F$163</definedName>
    <definedName name="_xlnm._FilterDatabase" localSheetId="4" hidden="1">'MOS ÍB20'!$D$26:$F$160</definedName>
    <definedName name="_xlnm._FilterDatabase" localSheetId="2" hidden="1">'MOS ÍBUDARHUSNÆDI'!$D$26:$F$165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1" i="6" l="1"/>
  <c r="J41" i="6"/>
  <c r="M40" i="6"/>
  <c r="J40" i="6"/>
  <c r="M39" i="6"/>
  <c r="J39" i="6"/>
  <c r="H33" i="6"/>
  <c r="H31" i="6"/>
  <c r="J52" i="6"/>
  <c r="G34" i="6"/>
  <c r="J34" i="6" s="1"/>
  <c r="P36" i="6"/>
  <c r="M36" i="6"/>
  <c r="J36" i="6"/>
  <c r="J37" i="6"/>
  <c r="P40" i="6"/>
  <c r="J38" i="6"/>
  <c r="P39" i="6"/>
  <c r="G35" i="6"/>
  <c r="J35" i="6" s="1"/>
  <c r="H46" i="6"/>
  <c r="H42" i="6"/>
  <c r="U192" i="25"/>
  <c r="T192" i="25"/>
  <c r="S192" i="25"/>
  <c r="R192" i="25"/>
  <c r="Q192" i="25"/>
  <c r="P190" i="25"/>
  <c r="M190" i="25"/>
  <c r="J190" i="25"/>
  <c r="P189" i="25"/>
  <c r="M189" i="25"/>
  <c r="J189" i="25"/>
  <c r="P188" i="25"/>
  <c r="M188" i="25"/>
  <c r="J188" i="25"/>
  <c r="P187" i="25"/>
  <c r="M187" i="25"/>
  <c r="J187" i="25"/>
  <c r="P186" i="25"/>
  <c r="M186" i="25"/>
  <c r="J186" i="25"/>
  <c r="P185" i="25"/>
  <c r="M185" i="25"/>
  <c r="J185" i="25"/>
  <c r="P184" i="25"/>
  <c r="M184" i="25"/>
  <c r="J184" i="25"/>
  <c r="P183" i="25"/>
  <c r="M183" i="25"/>
  <c r="J183" i="25"/>
  <c r="P182" i="25"/>
  <c r="M182" i="25"/>
  <c r="J182" i="25"/>
  <c r="P181" i="25"/>
  <c r="M181" i="25"/>
  <c r="J181" i="25"/>
  <c r="P180" i="25"/>
  <c r="M180" i="25"/>
  <c r="J180" i="25"/>
  <c r="P179" i="25"/>
  <c r="M179" i="25"/>
  <c r="J179" i="25"/>
  <c r="P178" i="25"/>
  <c r="M178" i="25"/>
  <c r="J178" i="25"/>
  <c r="P177" i="25"/>
  <c r="M177" i="25"/>
  <c r="J177" i="25"/>
  <c r="P176" i="25"/>
  <c r="M176" i="25"/>
  <c r="J176" i="25"/>
  <c r="P175" i="25"/>
  <c r="M175" i="25"/>
  <c r="J175" i="25"/>
  <c r="P174" i="25"/>
  <c r="M174" i="25"/>
  <c r="J174" i="25"/>
  <c r="P173" i="25"/>
  <c r="M173" i="25"/>
  <c r="J173" i="25"/>
  <c r="P172" i="25"/>
  <c r="M172" i="25"/>
  <c r="J172" i="25"/>
  <c r="P171" i="25"/>
  <c r="M171" i="25"/>
  <c r="J171" i="25"/>
  <c r="P170" i="25"/>
  <c r="M170" i="25"/>
  <c r="J170" i="25"/>
  <c r="P169" i="25"/>
  <c r="M169" i="25"/>
  <c r="J169" i="25"/>
  <c r="P168" i="25"/>
  <c r="M168" i="25"/>
  <c r="J168" i="25"/>
  <c r="P167" i="25"/>
  <c r="M167" i="25"/>
  <c r="J167" i="25"/>
  <c r="P166" i="25"/>
  <c r="M166" i="25"/>
  <c r="J166" i="25"/>
  <c r="P165" i="25"/>
  <c r="M165" i="25"/>
  <c r="J165" i="25"/>
  <c r="P164" i="25"/>
  <c r="M164" i="25"/>
  <c r="J164" i="25"/>
  <c r="P163" i="25"/>
  <c r="M163" i="25"/>
  <c r="J163" i="25"/>
  <c r="P162" i="25"/>
  <c r="M162" i="25"/>
  <c r="J162" i="25"/>
  <c r="P161" i="25"/>
  <c r="M161" i="25"/>
  <c r="J161" i="25"/>
  <c r="P160" i="25"/>
  <c r="M160" i="25"/>
  <c r="J160" i="25"/>
  <c r="P159" i="25"/>
  <c r="M159" i="25"/>
  <c r="J159" i="25"/>
  <c r="P158" i="25"/>
  <c r="M158" i="25"/>
  <c r="J158" i="25"/>
  <c r="P157" i="25"/>
  <c r="M157" i="25"/>
  <c r="J157" i="25"/>
  <c r="P156" i="25"/>
  <c r="M156" i="25"/>
  <c r="J156" i="25"/>
  <c r="P155" i="25"/>
  <c r="M155" i="25"/>
  <c r="J155" i="25"/>
  <c r="P154" i="25"/>
  <c r="M154" i="25"/>
  <c r="J154" i="25"/>
  <c r="P153" i="25"/>
  <c r="M153" i="25"/>
  <c r="J153" i="25"/>
  <c r="P152" i="25"/>
  <c r="M152" i="25"/>
  <c r="J152" i="25"/>
  <c r="P151" i="25"/>
  <c r="M151" i="25"/>
  <c r="J151" i="25"/>
  <c r="P150" i="25"/>
  <c r="M150" i="25"/>
  <c r="J150" i="25"/>
  <c r="P149" i="25"/>
  <c r="M149" i="25"/>
  <c r="J149" i="25"/>
  <c r="P148" i="25"/>
  <c r="M148" i="25"/>
  <c r="J148" i="25"/>
  <c r="P147" i="25"/>
  <c r="M147" i="25"/>
  <c r="J147" i="25"/>
  <c r="P146" i="25"/>
  <c r="M146" i="25"/>
  <c r="J146" i="25"/>
  <c r="P145" i="25"/>
  <c r="M145" i="25"/>
  <c r="J145" i="25"/>
  <c r="P144" i="25"/>
  <c r="M144" i="25"/>
  <c r="J144" i="25"/>
  <c r="P143" i="25"/>
  <c r="M143" i="25"/>
  <c r="J143" i="25"/>
  <c r="P142" i="25"/>
  <c r="M142" i="25"/>
  <c r="J142" i="25"/>
  <c r="P141" i="25"/>
  <c r="M141" i="25"/>
  <c r="J141" i="25"/>
  <c r="P140" i="25"/>
  <c r="M140" i="25"/>
  <c r="J140" i="25"/>
  <c r="P139" i="25"/>
  <c r="M139" i="25"/>
  <c r="J139" i="25"/>
  <c r="P138" i="25"/>
  <c r="M138" i="25"/>
  <c r="J138" i="25"/>
  <c r="P137" i="25"/>
  <c r="M137" i="25"/>
  <c r="J137" i="25"/>
  <c r="P136" i="25"/>
  <c r="M136" i="25"/>
  <c r="J136" i="25"/>
  <c r="P135" i="25"/>
  <c r="M135" i="25"/>
  <c r="J135" i="25"/>
  <c r="P134" i="25"/>
  <c r="M134" i="25"/>
  <c r="J134" i="25"/>
  <c r="P133" i="25"/>
  <c r="M133" i="25"/>
  <c r="J133" i="25"/>
  <c r="P132" i="25"/>
  <c r="M132" i="25"/>
  <c r="J132" i="25"/>
  <c r="P131" i="25"/>
  <c r="M131" i="25"/>
  <c r="J131" i="25"/>
  <c r="P130" i="25"/>
  <c r="M130" i="25"/>
  <c r="J130" i="25"/>
  <c r="P129" i="25"/>
  <c r="M129" i="25"/>
  <c r="J129" i="25"/>
  <c r="P128" i="25"/>
  <c r="M128" i="25"/>
  <c r="J128" i="25"/>
  <c r="P127" i="25"/>
  <c r="M127" i="25"/>
  <c r="J127" i="25"/>
  <c r="P126" i="25"/>
  <c r="M126" i="25"/>
  <c r="J126" i="25"/>
  <c r="P125" i="25"/>
  <c r="M125" i="25"/>
  <c r="J125" i="25"/>
  <c r="P124" i="25"/>
  <c r="M124" i="25"/>
  <c r="J124" i="25"/>
  <c r="P123" i="25"/>
  <c r="M123" i="25"/>
  <c r="J123" i="25"/>
  <c r="P122" i="25"/>
  <c r="M122" i="25"/>
  <c r="J122" i="25"/>
  <c r="P121" i="25"/>
  <c r="M121" i="25"/>
  <c r="J121" i="25"/>
  <c r="P120" i="25"/>
  <c r="M120" i="25"/>
  <c r="J120" i="25"/>
  <c r="P119" i="25"/>
  <c r="M119" i="25"/>
  <c r="J119" i="25"/>
  <c r="P118" i="25"/>
  <c r="M118" i="25"/>
  <c r="J118" i="25"/>
  <c r="P117" i="25"/>
  <c r="M117" i="25"/>
  <c r="J117" i="25"/>
  <c r="P116" i="25"/>
  <c r="M116" i="25"/>
  <c r="J116" i="25"/>
  <c r="P115" i="25"/>
  <c r="M115" i="25"/>
  <c r="J115" i="25"/>
  <c r="P114" i="25"/>
  <c r="M114" i="25"/>
  <c r="J114" i="25"/>
  <c r="P113" i="25"/>
  <c r="M113" i="25"/>
  <c r="J113" i="25"/>
  <c r="P112" i="25"/>
  <c r="M112" i="25"/>
  <c r="J112" i="25"/>
  <c r="P111" i="25"/>
  <c r="M111" i="25"/>
  <c r="J111" i="25"/>
  <c r="P110" i="25"/>
  <c r="M110" i="25"/>
  <c r="J110" i="25"/>
  <c r="P109" i="25"/>
  <c r="M109" i="25"/>
  <c r="J109" i="25"/>
  <c r="P108" i="25"/>
  <c r="M108" i="25"/>
  <c r="J108" i="25"/>
  <c r="P107" i="25"/>
  <c r="M107" i="25"/>
  <c r="J107" i="25"/>
  <c r="P106" i="25"/>
  <c r="M106" i="25"/>
  <c r="J106" i="25"/>
  <c r="P105" i="25"/>
  <c r="M105" i="25"/>
  <c r="J105" i="25"/>
  <c r="P104" i="25"/>
  <c r="M104" i="25"/>
  <c r="J104" i="25"/>
  <c r="P103" i="25"/>
  <c r="M103" i="25"/>
  <c r="J103" i="25"/>
  <c r="P102" i="25"/>
  <c r="M102" i="25"/>
  <c r="J102" i="25"/>
  <c r="P101" i="25"/>
  <c r="M101" i="25"/>
  <c r="J101" i="25"/>
  <c r="P100" i="25"/>
  <c r="M100" i="25"/>
  <c r="J100" i="25"/>
  <c r="P99" i="25"/>
  <c r="M99" i="25"/>
  <c r="J99" i="25"/>
  <c r="P98" i="25"/>
  <c r="M98" i="25"/>
  <c r="J98" i="25"/>
  <c r="P97" i="25"/>
  <c r="M97" i="25"/>
  <c r="J97" i="25"/>
  <c r="P96" i="25"/>
  <c r="M96" i="25"/>
  <c r="J96" i="25"/>
  <c r="P95" i="25"/>
  <c r="M95" i="25"/>
  <c r="J95" i="25"/>
  <c r="P94" i="25"/>
  <c r="M94" i="25"/>
  <c r="J94" i="25"/>
  <c r="P93" i="25"/>
  <c r="M93" i="25"/>
  <c r="J93" i="25"/>
  <c r="P92" i="25"/>
  <c r="M92" i="25"/>
  <c r="J92" i="25"/>
  <c r="P91" i="25"/>
  <c r="M91" i="25"/>
  <c r="J91" i="25"/>
  <c r="P90" i="25"/>
  <c r="M90" i="25"/>
  <c r="J90" i="25"/>
  <c r="P89" i="25"/>
  <c r="M89" i="25"/>
  <c r="J89" i="25"/>
  <c r="P88" i="25"/>
  <c r="M88" i="25"/>
  <c r="J88" i="25"/>
  <c r="P87" i="25"/>
  <c r="M87" i="25"/>
  <c r="J87" i="25"/>
  <c r="P86" i="25"/>
  <c r="M86" i="25"/>
  <c r="J86" i="25"/>
  <c r="P85" i="25"/>
  <c r="M85" i="25"/>
  <c r="J85" i="25"/>
  <c r="P84" i="25"/>
  <c r="M84" i="25"/>
  <c r="J84" i="25"/>
  <c r="P83" i="25"/>
  <c r="M83" i="25"/>
  <c r="J83" i="25"/>
  <c r="P82" i="25"/>
  <c r="M82" i="25"/>
  <c r="J82" i="25"/>
  <c r="P81" i="25"/>
  <c r="M81" i="25"/>
  <c r="J81" i="25"/>
  <c r="P80" i="25"/>
  <c r="M80" i="25"/>
  <c r="J80" i="25"/>
  <c r="P79" i="25"/>
  <c r="M79" i="25"/>
  <c r="J79" i="25"/>
  <c r="P78" i="25"/>
  <c r="M78" i="25"/>
  <c r="J78" i="25"/>
  <c r="P77" i="25"/>
  <c r="M77" i="25"/>
  <c r="J77" i="25"/>
  <c r="P76" i="25"/>
  <c r="M76" i="25"/>
  <c r="J76" i="25"/>
  <c r="P75" i="25"/>
  <c r="M75" i="25"/>
  <c r="J75" i="25"/>
  <c r="P74" i="25"/>
  <c r="M74" i="25"/>
  <c r="J74" i="25"/>
  <c r="P73" i="25"/>
  <c r="M73" i="25"/>
  <c r="J73" i="25"/>
  <c r="P72" i="25"/>
  <c r="M72" i="25"/>
  <c r="J72" i="25"/>
  <c r="P71" i="25"/>
  <c r="M71" i="25"/>
  <c r="J71" i="25"/>
  <c r="P70" i="25"/>
  <c r="M70" i="25"/>
  <c r="J70" i="25"/>
  <c r="P69" i="25"/>
  <c r="M69" i="25"/>
  <c r="J69" i="25"/>
  <c r="P68" i="25"/>
  <c r="M68" i="25"/>
  <c r="J68" i="25"/>
  <c r="P67" i="25"/>
  <c r="M67" i="25"/>
  <c r="J67" i="25"/>
  <c r="P66" i="25"/>
  <c r="M66" i="25"/>
  <c r="J66" i="25"/>
  <c r="P65" i="25"/>
  <c r="M65" i="25"/>
  <c r="J65" i="25"/>
  <c r="P64" i="25"/>
  <c r="M64" i="25"/>
  <c r="J64" i="25"/>
  <c r="P63" i="25"/>
  <c r="M63" i="25"/>
  <c r="J63" i="25"/>
  <c r="P62" i="25"/>
  <c r="M62" i="25"/>
  <c r="J62" i="25"/>
  <c r="P61" i="25"/>
  <c r="M61" i="25"/>
  <c r="J61" i="25"/>
  <c r="P60" i="25"/>
  <c r="M60" i="25"/>
  <c r="J60" i="25"/>
  <c r="P59" i="25"/>
  <c r="M59" i="25"/>
  <c r="J59" i="25"/>
  <c r="P58" i="25"/>
  <c r="M58" i="25"/>
  <c r="J58" i="25"/>
  <c r="P57" i="25"/>
  <c r="M57" i="25"/>
  <c r="J57" i="25"/>
  <c r="P56" i="25"/>
  <c r="M56" i="25"/>
  <c r="J56" i="25"/>
  <c r="P55" i="25"/>
  <c r="M55" i="25"/>
  <c r="J55" i="25"/>
  <c r="P54" i="25"/>
  <c r="M54" i="25"/>
  <c r="J54" i="25"/>
  <c r="P53" i="25"/>
  <c r="M53" i="25"/>
  <c r="J53" i="25"/>
  <c r="P52" i="25"/>
  <c r="M52" i="25"/>
  <c r="J52" i="25"/>
  <c r="P51" i="25"/>
  <c r="M51" i="25"/>
  <c r="J51" i="25"/>
  <c r="P50" i="25"/>
  <c r="M50" i="25"/>
  <c r="J50" i="25"/>
  <c r="P49" i="25"/>
  <c r="M49" i="25"/>
  <c r="J49" i="25"/>
  <c r="P48" i="25"/>
  <c r="M48" i="25"/>
  <c r="J48" i="25"/>
  <c r="P47" i="25"/>
  <c r="M47" i="25"/>
  <c r="J47" i="25"/>
  <c r="P46" i="25"/>
  <c r="M46" i="25"/>
  <c r="J46" i="25"/>
  <c r="P45" i="25"/>
  <c r="M45" i="25"/>
  <c r="J45" i="25"/>
  <c r="P44" i="25"/>
  <c r="M44" i="25"/>
  <c r="J44" i="25"/>
  <c r="P43" i="25"/>
  <c r="M43" i="25"/>
  <c r="J43" i="25"/>
  <c r="P42" i="25"/>
  <c r="M42" i="25"/>
  <c r="J42" i="25"/>
  <c r="P41" i="25"/>
  <c r="M41" i="25"/>
  <c r="J41" i="25"/>
  <c r="P40" i="25"/>
  <c r="M40" i="25"/>
  <c r="J40" i="25"/>
  <c r="P39" i="25"/>
  <c r="M39" i="25"/>
  <c r="J39" i="25"/>
  <c r="P38" i="25"/>
  <c r="M38" i="25"/>
  <c r="J38" i="25"/>
  <c r="P37" i="25"/>
  <c r="M37" i="25"/>
  <c r="J37" i="25"/>
  <c r="P36" i="25"/>
  <c r="M36" i="25"/>
  <c r="J36" i="25"/>
  <c r="P35" i="25"/>
  <c r="M35" i="25"/>
  <c r="J35" i="25"/>
  <c r="P34" i="25"/>
  <c r="M34" i="25"/>
  <c r="J34" i="25"/>
  <c r="P33" i="25"/>
  <c r="M33" i="25"/>
  <c r="J33" i="25"/>
  <c r="P32" i="25"/>
  <c r="M32" i="25"/>
  <c r="J32" i="25"/>
  <c r="P31" i="25"/>
  <c r="M31" i="25"/>
  <c r="J31" i="25"/>
  <c r="P30" i="25"/>
  <c r="M30" i="25"/>
  <c r="J30" i="25"/>
  <c r="P29" i="25"/>
  <c r="M29" i="25"/>
  <c r="J29" i="25"/>
  <c r="P28" i="25"/>
  <c r="M28" i="25"/>
  <c r="J28" i="25"/>
  <c r="P27" i="25"/>
  <c r="M27" i="25"/>
  <c r="J27" i="25"/>
  <c r="G13" i="25"/>
  <c r="H13" i="16" s="1"/>
  <c r="G12" i="25"/>
  <c r="H12" i="16" s="1"/>
  <c r="G10" i="25"/>
  <c r="H10" i="16" s="1"/>
  <c r="G9" i="25"/>
  <c r="H9" i="16" s="1"/>
  <c r="G6" i="25"/>
  <c r="G5" i="25"/>
  <c r="U162" i="24"/>
  <c r="T162" i="24"/>
  <c r="S162" i="24"/>
  <c r="R162" i="24"/>
  <c r="Q162" i="24"/>
  <c r="P158" i="24"/>
  <c r="M158" i="24"/>
  <c r="J158" i="24"/>
  <c r="P157" i="24"/>
  <c r="M157" i="24"/>
  <c r="J157" i="24"/>
  <c r="P156" i="24"/>
  <c r="M156" i="24"/>
  <c r="J156" i="24"/>
  <c r="P155" i="24"/>
  <c r="M155" i="24"/>
  <c r="J155" i="24"/>
  <c r="P154" i="24"/>
  <c r="M154" i="24"/>
  <c r="J154" i="24"/>
  <c r="P153" i="24"/>
  <c r="M153" i="24"/>
  <c r="J153" i="24"/>
  <c r="P152" i="24"/>
  <c r="M152" i="24"/>
  <c r="J152" i="24"/>
  <c r="P151" i="24"/>
  <c r="M151" i="24"/>
  <c r="J151" i="24"/>
  <c r="P150" i="24"/>
  <c r="M150" i="24"/>
  <c r="J150" i="24"/>
  <c r="P149" i="24"/>
  <c r="M149" i="24"/>
  <c r="J149" i="24"/>
  <c r="P148" i="24"/>
  <c r="M148" i="24"/>
  <c r="J148" i="24"/>
  <c r="P147" i="24"/>
  <c r="M147" i="24"/>
  <c r="J147" i="24"/>
  <c r="P146" i="24"/>
  <c r="M146" i="24"/>
  <c r="J146" i="24"/>
  <c r="P145" i="24"/>
  <c r="M145" i="24"/>
  <c r="J145" i="24"/>
  <c r="P144" i="24"/>
  <c r="M144" i="24"/>
  <c r="J144" i="24"/>
  <c r="P143" i="24"/>
  <c r="M143" i="24"/>
  <c r="J143" i="24"/>
  <c r="P142" i="24"/>
  <c r="M142" i="24"/>
  <c r="J142" i="24"/>
  <c r="P141" i="24"/>
  <c r="M141" i="24"/>
  <c r="J141" i="24"/>
  <c r="P140" i="24"/>
  <c r="M140" i="24"/>
  <c r="J140" i="24"/>
  <c r="P139" i="24"/>
  <c r="M139" i="24"/>
  <c r="J139" i="24"/>
  <c r="P138" i="24"/>
  <c r="M138" i="24"/>
  <c r="J138" i="24"/>
  <c r="P137" i="24"/>
  <c r="M137" i="24"/>
  <c r="J137" i="24"/>
  <c r="P136" i="24"/>
  <c r="M136" i="24"/>
  <c r="J136" i="24"/>
  <c r="P135" i="24"/>
  <c r="M135" i="24"/>
  <c r="J135" i="24"/>
  <c r="P134" i="24"/>
  <c r="M134" i="24"/>
  <c r="J134" i="24"/>
  <c r="P133" i="24"/>
  <c r="M133" i="24"/>
  <c r="J133" i="24"/>
  <c r="P132" i="24"/>
  <c r="M132" i="24"/>
  <c r="J132" i="24"/>
  <c r="P131" i="24"/>
  <c r="M131" i="24"/>
  <c r="J131" i="24"/>
  <c r="P130" i="24"/>
  <c r="M130" i="24"/>
  <c r="J130" i="24"/>
  <c r="P129" i="24"/>
  <c r="M129" i="24"/>
  <c r="J129" i="24"/>
  <c r="P128" i="24"/>
  <c r="M128" i="24"/>
  <c r="J128" i="24"/>
  <c r="P127" i="24"/>
  <c r="M127" i="24"/>
  <c r="J127" i="24"/>
  <c r="P126" i="24"/>
  <c r="M126" i="24"/>
  <c r="J126" i="24"/>
  <c r="P125" i="24"/>
  <c r="M125" i="24"/>
  <c r="J125" i="24"/>
  <c r="P124" i="24"/>
  <c r="M124" i="24"/>
  <c r="J124" i="24"/>
  <c r="P123" i="24"/>
  <c r="M123" i="24"/>
  <c r="J123" i="24"/>
  <c r="P122" i="24"/>
  <c r="M122" i="24"/>
  <c r="J122" i="24"/>
  <c r="P121" i="24"/>
  <c r="M121" i="24"/>
  <c r="J121" i="24"/>
  <c r="P120" i="24"/>
  <c r="M120" i="24"/>
  <c r="J120" i="24"/>
  <c r="P119" i="24"/>
  <c r="M119" i="24"/>
  <c r="J119" i="24"/>
  <c r="P118" i="24"/>
  <c r="M118" i="24"/>
  <c r="J118" i="24"/>
  <c r="P117" i="24"/>
  <c r="M117" i="24"/>
  <c r="J117" i="24"/>
  <c r="P116" i="24"/>
  <c r="M116" i="24"/>
  <c r="J116" i="24"/>
  <c r="P115" i="24"/>
  <c r="M115" i="24"/>
  <c r="J115" i="24"/>
  <c r="P114" i="24"/>
  <c r="M114" i="24"/>
  <c r="J114" i="24"/>
  <c r="P113" i="24"/>
  <c r="M113" i="24"/>
  <c r="J113" i="24"/>
  <c r="P112" i="24"/>
  <c r="M112" i="24"/>
  <c r="J112" i="24"/>
  <c r="P111" i="24"/>
  <c r="M111" i="24"/>
  <c r="J111" i="24"/>
  <c r="P110" i="24"/>
  <c r="M110" i="24"/>
  <c r="J110" i="24"/>
  <c r="P109" i="24"/>
  <c r="M109" i="24"/>
  <c r="J109" i="24"/>
  <c r="P108" i="24"/>
  <c r="M108" i="24"/>
  <c r="J108" i="24"/>
  <c r="P107" i="24"/>
  <c r="M107" i="24"/>
  <c r="J107" i="24"/>
  <c r="P106" i="24"/>
  <c r="M106" i="24"/>
  <c r="J106" i="24"/>
  <c r="P105" i="24"/>
  <c r="M105" i="24"/>
  <c r="J105" i="24"/>
  <c r="P104" i="24"/>
  <c r="M104" i="24"/>
  <c r="J104" i="24"/>
  <c r="P103" i="24"/>
  <c r="M103" i="24"/>
  <c r="J103" i="24"/>
  <c r="P102" i="24"/>
  <c r="M102" i="24"/>
  <c r="J102" i="24"/>
  <c r="P101" i="24"/>
  <c r="M101" i="24"/>
  <c r="J101" i="24"/>
  <c r="P100" i="24"/>
  <c r="M100" i="24"/>
  <c r="J100" i="24"/>
  <c r="P99" i="24"/>
  <c r="M99" i="24"/>
  <c r="J99" i="24"/>
  <c r="P98" i="24"/>
  <c r="M98" i="24"/>
  <c r="J98" i="24"/>
  <c r="P97" i="24"/>
  <c r="M97" i="24"/>
  <c r="J97" i="24"/>
  <c r="P96" i="24"/>
  <c r="M96" i="24"/>
  <c r="J96" i="24"/>
  <c r="P95" i="24"/>
  <c r="M95" i="24"/>
  <c r="J95" i="24"/>
  <c r="P94" i="24"/>
  <c r="M94" i="24"/>
  <c r="J94" i="24"/>
  <c r="P93" i="24"/>
  <c r="M93" i="24"/>
  <c r="J93" i="24"/>
  <c r="P92" i="24"/>
  <c r="M92" i="24"/>
  <c r="J92" i="24"/>
  <c r="P91" i="24"/>
  <c r="M91" i="24"/>
  <c r="J91" i="24"/>
  <c r="P90" i="24"/>
  <c r="M90" i="24"/>
  <c r="J90" i="24"/>
  <c r="P89" i="24"/>
  <c r="M89" i="24"/>
  <c r="J89" i="24"/>
  <c r="P88" i="24"/>
  <c r="M88" i="24"/>
  <c r="J88" i="24"/>
  <c r="P87" i="24"/>
  <c r="M87" i="24"/>
  <c r="J87" i="24"/>
  <c r="P86" i="24"/>
  <c r="M86" i="24"/>
  <c r="J86" i="24"/>
  <c r="P85" i="24"/>
  <c r="M85" i="24"/>
  <c r="J85" i="24"/>
  <c r="P84" i="24"/>
  <c r="M84" i="24"/>
  <c r="J84" i="24"/>
  <c r="P83" i="24"/>
  <c r="M83" i="24"/>
  <c r="J83" i="24"/>
  <c r="P82" i="24"/>
  <c r="M82" i="24"/>
  <c r="J82" i="24"/>
  <c r="P81" i="24"/>
  <c r="M81" i="24"/>
  <c r="J81" i="24"/>
  <c r="P80" i="24"/>
  <c r="M80" i="24"/>
  <c r="J80" i="24"/>
  <c r="P79" i="24"/>
  <c r="M79" i="24"/>
  <c r="J79" i="24"/>
  <c r="P78" i="24"/>
  <c r="M78" i="24"/>
  <c r="J78" i="24"/>
  <c r="P77" i="24"/>
  <c r="M77" i="24"/>
  <c r="J77" i="24"/>
  <c r="P76" i="24"/>
  <c r="M76" i="24"/>
  <c r="J76" i="24"/>
  <c r="P75" i="24"/>
  <c r="M75" i="24"/>
  <c r="J75" i="24"/>
  <c r="P74" i="24"/>
  <c r="M74" i="24"/>
  <c r="J74" i="24"/>
  <c r="P73" i="24"/>
  <c r="M73" i="24"/>
  <c r="J73" i="24"/>
  <c r="P72" i="24"/>
  <c r="M72" i="24"/>
  <c r="J72" i="24"/>
  <c r="P71" i="24"/>
  <c r="M71" i="24"/>
  <c r="J71" i="24"/>
  <c r="P70" i="24"/>
  <c r="M70" i="24"/>
  <c r="J70" i="24"/>
  <c r="P69" i="24"/>
  <c r="M69" i="24"/>
  <c r="J69" i="24"/>
  <c r="P68" i="24"/>
  <c r="M68" i="24"/>
  <c r="J68" i="24"/>
  <c r="P67" i="24"/>
  <c r="M67" i="24"/>
  <c r="J67" i="24"/>
  <c r="P66" i="24"/>
  <c r="M66" i="24"/>
  <c r="J66" i="24"/>
  <c r="P65" i="24"/>
  <c r="M65" i="24"/>
  <c r="J65" i="24"/>
  <c r="P64" i="24"/>
  <c r="M64" i="24"/>
  <c r="J64" i="24"/>
  <c r="P63" i="24"/>
  <c r="M63" i="24"/>
  <c r="J63" i="24"/>
  <c r="P62" i="24"/>
  <c r="M62" i="24"/>
  <c r="J62" i="24"/>
  <c r="P61" i="24"/>
  <c r="M61" i="24"/>
  <c r="J61" i="24"/>
  <c r="P60" i="24"/>
  <c r="M60" i="24"/>
  <c r="J60" i="24"/>
  <c r="P59" i="24"/>
  <c r="M59" i="24"/>
  <c r="J59" i="24"/>
  <c r="P58" i="24"/>
  <c r="M58" i="24"/>
  <c r="J58" i="24"/>
  <c r="P57" i="24"/>
  <c r="M57" i="24"/>
  <c r="J57" i="24"/>
  <c r="P56" i="24"/>
  <c r="M56" i="24"/>
  <c r="J56" i="24"/>
  <c r="P55" i="24"/>
  <c r="M55" i="24"/>
  <c r="J55" i="24"/>
  <c r="P54" i="24"/>
  <c r="M54" i="24"/>
  <c r="J54" i="24"/>
  <c r="P53" i="24"/>
  <c r="M53" i="24"/>
  <c r="J53" i="24"/>
  <c r="P52" i="24"/>
  <c r="M52" i="24"/>
  <c r="J52" i="24"/>
  <c r="P51" i="24"/>
  <c r="M51" i="24"/>
  <c r="J51" i="24"/>
  <c r="P50" i="24"/>
  <c r="M50" i="24"/>
  <c r="J50" i="24"/>
  <c r="P49" i="24"/>
  <c r="M49" i="24"/>
  <c r="J49" i="24"/>
  <c r="P48" i="24"/>
  <c r="M48" i="24"/>
  <c r="J48" i="24"/>
  <c r="P47" i="24"/>
  <c r="M47" i="24"/>
  <c r="J47" i="24"/>
  <c r="P46" i="24"/>
  <c r="M46" i="24"/>
  <c r="J46" i="24"/>
  <c r="P45" i="24"/>
  <c r="M45" i="24"/>
  <c r="J45" i="24"/>
  <c r="P44" i="24"/>
  <c r="M44" i="24"/>
  <c r="J44" i="24"/>
  <c r="P43" i="24"/>
  <c r="M43" i="24"/>
  <c r="J43" i="24"/>
  <c r="P42" i="24"/>
  <c r="M42" i="24"/>
  <c r="J42" i="24"/>
  <c r="P41" i="24"/>
  <c r="M41" i="24"/>
  <c r="J41" i="24"/>
  <c r="P40" i="24"/>
  <c r="M40" i="24"/>
  <c r="J40" i="24"/>
  <c r="P39" i="24"/>
  <c r="M39" i="24"/>
  <c r="J39" i="24"/>
  <c r="P38" i="24"/>
  <c r="M38" i="24"/>
  <c r="J38" i="24"/>
  <c r="P37" i="24"/>
  <c r="M37" i="24"/>
  <c r="J37" i="24"/>
  <c r="P36" i="24"/>
  <c r="M36" i="24"/>
  <c r="J36" i="24"/>
  <c r="V35" i="24"/>
  <c r="J35" i="24"/>
  <c r="G9" i="24" s="1"/>
  <c r="H9" i="6" s="1"/>
  <c r="P34" i="24"/>
  <c r="M34" i="24"/>
  <c r="J34" i="24"/>
  <c r="P33" i="24"/>
  <c r="M33" i="24"/>
  <c r="J33" i="24"/>
  <c r="P32" i="24"/>
  <c r="M32" i="24"/>
  <c r="J32" i="24"/>
  <c r="P31" i="24"/>
  <c r="M31" i="24"/>
  <c r="J31" i="24"/>
  <c r="P30" i="24"/>
  <c r="M30" i="24"/>
  <c r="J30" i="24"/>
  <c r="P29" i="24"/>
  <c r="M29" i="24"/>
  <c r="J29" i="24"/>
  <c r="P28" i="24"/>
  <c r="M28" i="24"/>
  <c r="J28" i="24"/>
  <c r="V27" i="24"/>
  <c r="J27" i="24"/>
  <c r="G13" i="24"/>
  <c r="H13" i="6" s="1"/>
  <c r="G12" i="24"/>
  <c r="G10" i="24"/>
  <c r="H10" i="6" s="1"/>
  <c r="G6" i="24"/>
  <c r="G5" i="24"/>
  <c r="T137" i="25" l="1"/>
  <c r="T145" i="25"/>
  <c r="U132" i="24"/>
  <c r="U143" i="25"/>
  <c r="T97" i="24"/>
  <c r="T44" i="25"/>
  <c r="Q169" i="25"/>
  <c r="V169" i="25" s="1"/>
  <c r="Q71" i="24"/>
  <c r="V71" i="24" s="1"/>
  <c r="S95" i="24"/>
  <c r="Q50" i="25"/>
  <c r="V50" i="25" s="1"/>
  <c r="U74" i="25"/>
  <c r="T78" i="25"/>
  <c r="Q122" i="25"/>
  <c r="V122" i="25" s="1"/>
  <c r="T67" i="25"/>
  <c r="U164" i="25"/>
  <c r="U168" i="25"/>
  <c r="T173" i="25"/>
  <c r="Q181" i="25"/>
  <c r="V181" i="25" s="1"/>
  <c r="T155" i="25"/>
  <c r="T138" i="24"/>
  <c r="U41" i="25"/>
  <c r="U113" i="25"/>
  <c r="R34" i="24"/>
  <c r="U137" i="24"/>
  <c r="T36" i="25"/>
  <c r="T126" i="25"/>
  <c r="T129" i="24"/>
  <c r="T44" i="24"/>
  <c r="T52" i="24"/>
  <c r="T56" i="24"/>
  <c r="T100" i="24"/>
  <c r="T104" i="24"/>
  <c r="T108" i="24"/>
  <c r="T47" i="24"/>
  <c r="T99" i="24"/>
  <c r="T107" i="24"/>
  <c r="T111" i="24"/>
  <c r="T114" i="24"/>
  <c r="T126" i="24"/>
  <c r="S127" i="24"/>
  <c r="T146" i="24"/>
  <c r="T118" i="25"/>
  <c r="Q47" i="25"/>
  <c r="V47" i="25" s="1"/>
  <c r="U161" i="25"/>
  <c r="U30" i="24"/>
  <c r="Q38" i="24"/>
  <c r="V38" i="24" s="1"/>
  <c r="S101" i="24"/>
  <c r="S105" i="24"/>
  <c r="S109" i="24"/>
  <c r="S135" i="24"/>
  <c r="T136" i="24"/>
  <c r="T150" i="24"/>
  <c r="T154" i="24"/>
  <c r="T158" i="24"/>
  <c r="U33" i="25"/>
  <c r="Q34" i="25"/>
  <c r="V34" i="25" s="1"/>
  <c r="U61" i="25"/>
  <c r="R69" i="25"/>
  <c r="T81" i="25"/>
  <c r="T94" i="25"/>
  <c r="U126" i="25"/>
  <c r="U129" i="25"/>
  <c r="Q133" i="25"/>
  <c r="V133" i="25" s="1"/>
  <c r="T138" i="25"/>
  <c r="U184" i="25"/>
  <c r="G8" i="24"/>
  <c r="T33" i="24"/>
  <c r="U36" i="24"/>
  <c r="U37" i="24"/>
  <c r="R41" i="24"/>
  <c r="S130" i="24"/>
  <c r="T134" i="24"/>
  <c r="S157" i="24"/>
  <c r="Q132" i="24"/>
  <c r="V132" i="24" s="1"/>
  <c r="U156" i="24"/>
  <c r="T28" i="25"/>
  <c r="Q31" i="25"/>
  <c r="V31" i="25" s="1"/>
  <c r="T32" i="25"/>
  <c r="U34" i="25"/>
  <c r="Q39" i="25"/>
  <c r="V39" i="25" s="1"/>
  <c r="T52" i="25"/>
  <c r="Q59" i="25"/>
  <c r="V59" i="25" s="1"/>
  <c r="T60" i="25"/>
  <c r="T76" i="25"/>
  <c r="U81" i="25"/>
  <c r="U85" i="25"/>
  <c r="U92" i="25"/>
  <c r="U93" i="25"/>
  <c r="T97" i="25"/>
  <c r="T110" i="25"/>
  <c r="T144" i="24"/>
  <c r="R38" i="25"/>
  <c r="T55" i="25"/>
  <c r="U63" i="25"/>
  <c r="T83" i="25"/>
  <c r="U97" i="25"/>
  <c r="U100" i="25"/>
  <c r="U104" i="25"/>
  <c r="U108" i="25"/>
  <c r="T109" i="25"/>
  <c r="U156" i="25"/>
  <c r="U169" i="25"/>
  <c r="T31" i="24"/>
  <c r="Q39" i="24"/>
  <c r="V39" i="24" s="1"/>
  <c r="U41" i="24"/>
  <c r="T45" i="24"/>
  <c r="T49" i="24"/>
  <c r="T93" i="24"/>
  <c r="U113" i="24"/>
  <c r="U116" i="24"/>
  <c r="S141" i="24"/>
  <c r="U148" i="24"/>
  <c r="S151" i="24"/>
  <c r="T152" i="24"/>
  <c r="U153" i="24"/>
  <c r="S126" i="24"/>
  <c r="S29" i="25"/>
  <c r="R30" i="25"/>
  <c r="U47" i="25"/>
  <c r="T48" i="25"/>
  <c r="U53" i="25"/>
  <c r="T62" i="25"/>
  <c r="T102" i="25"/>
  <c r="U112" i="25"/>
  <c r="T113" i="25"/>
  <c r="U122" i="25"/>
  <c r="T131" i="25"/>
  <c r="U136" i="25"/>
  <c r="T140" i="25"/>
  <c r="T149" i="25"/>
  <c r="Q152" i="25"/>
  <c r="V152" i="25" s="1"/>
  <c r="U153" i="25"/>
  <c r="U157" i="25"/>
  <c r="T161" i="25"/>
  <c r="Q165" i="25"/>
  <c r="V165" i="25" s="1"/>
  <c r="U180" i="25"/>
  <c r="G11" i="24"/>
  <c r="U29" i="24"/>
  <c r="Q41" i="24"/>
  <c r="V41" i="24" s="1"/>
  <c r="S51" i="24"/>
  <c r="S55" i="24"/>
  <c r="S59" i="24"/>
  <c r="S63" i="24"/>
  <c r="S67" i="24"/>
  <c r="S71" i="24"/>
  <c r="S75" i="24"/>
  <c r="S79" i="24"/>
  <c r="S83" i="24"/>
  <c r="S87" i="24"/>
  <c r="U92" i="24"/>
  <c r="Q116" i="24"/>
  <c r="V116" i="24" s="1"/>
  <c r="T119" i="24"/>
  <c r="T123" i="24"/>
  <c r="Q124" i="24"/>
  <c r="V124" i="24" s="1"/>
  <c r="U127" i="24"/>
  <c r="U140" i="24"/>
  <c r="S143" i="24"/>
  <c r="U145" i="24"/>
  <c r="T153" i="24"/>
  <c r="U50" i="25"/>
  <c r="Q51" i="25"/>
  <c r="V51" i="25" s="1"/>
  <c r="T69" i="25"/>
  <c r="T70" i="25"/>
  <c r="U96" i="25"/>
  <c r="U116" i="25"/>
  <c r="T120" i="25"/>
  <c r="Q147" i="25"/>
  <c r="V147" i="25" s="1"/>
  <c r="S40" i="24"/>
  <c r="S42" i="24"/>
  <c r="Q94" i="24"/>
  <c r="V94" i="24" s="1"/>
  <c r="U98" i="24"/>
  <c r="T102" i="24"/>
  <c r="T106" i="24"/>
  <c r="T110" i="24"/>
  <c r="Q114" i="24"/>
  <c r="V114" i="24" s="1"/>
  <c r="U122" i="24"/>
  <c r="U129" i="24"/>
  <c r="T142" i="24"/>
  <c r="S149" i="24"/>
  <c r="R58" i="24"/>
  <c r="T27" i="25"/>
  <c r="T40" i="25"/>
  <c r="U49" i="25"/>
  <c r="T54" i="25"/>
  <c r="U55" i="25"/>
  <c r="T63" i="25"/>
  <c r="Q69" i="25"/>
  <c r="V69" i="25" s="1"/>
  <c r="U78" i="25"/>
  <c r="T84" i="25"/>
  <c r="Q85" i="25"/>
  <c r="V85" i="25" s="1"/>
  <c r="T93" i="25"/>
  <c r="U109" i="25"/>
  <c r="U138" i="25"/>
  <c r="U173" i="25"/>
  <c r="U181" i="25"/>
  <c r="T89" i="25"/>
  <c r="U89" i="25"/>
  <c r="Q89" i="25"/>
  <c r="V89" i="25" s="1"/>
  <c r="T101" i="25"/>
  <c r="U101" i="25"/>
  <c r="Q101" i="25"/>
  <c r="V101" i="25" s="1"/>
  <c r="S163" i="25"/>
  <c r="S156" i="25"/>
  <c r="S152" i="25"/>
  <c r="S150" i="25"/>
  <c r="S149" i="25"/>
  <c r="S125" i="25"/>
  <c r="S61" i="25"/>
  <c r="S53" i="25"/>
  <c r="S187" i="25"/>
  <c r="S144" i="25"/>
  <c r="S141" i="25"/>
  <c r="S132" i="25"/>
  <c r="S124" i="25"/>
  <c r="S119" i="25"/>
  <c r="S103" i="25"/>
  <c r="S71" i="25"/>
  <c r="S179" i="25"/>
  <c r="T29" i="24"/>
  <c r="Q42" i="24"/>
  <c r="V42" i="24" s="1"/>
  <c r="Q45" i="24"/>
  <c r="V45" i="24" s="1"/>
  <c r="U50" i="24"/>
  <c r="T59" i="24"/>
  <c r="T67" i="24"/>
  <c r="U74" i="24"/>
  <c r="T79" i="24"/>
  <c r="U82" i="24"/>
  <c r="T87" i="24"/>
  <c r="Q92" i="24"/>
  <c r="V92" i="24" s="1"/>
  <c r="S103" i="24"/>
  <c r="Q106" i="24"/>
  <c r="V106" i="24" s="1"/>
  <c r="U109" i="24"/>
  <c r="S125" i="24"/>
  <c r="T130" i="24"/>
  <c r="S133" i="24"/>
  <c r="T141" i="24"/>
  <c r="T149" i="24"/>
  <c r="Q152" i="24"/>
  <c r="V152" i="24" s="1"/>
  <c r="T157" i="24"/>
  <c r="Q27" i="25"/>
  <c r="V27" i="25" s="1"/>
  <c r="U29" i="25"/>
  <c r="U31" i="25"/>
  <c r="S136" i="25"/>
  <c r="T177" i="25"/>
  <c r="U177" i="25"/>
  <c r="Q177" i="25"/>
  <c r="V177" i="25" s="1"/>
  <c r="U185" i="25"/>
  <c r="Q185" i="25"/>
  <c r="V185" i="25" s="1"/>
  <c r="S45" i="24"/>
  <c r="S47" i="24"/>
  <c r="S49" i="24"/>
  <c r="T53" i="24"/>
  <c r="Q59" i="24"/>
  <c r="V59" i="24" s="1"/>
  <c r="U62" i="24"/>
  <c r="R66" i="24"/>
  <c r="Q67" i="24"/>
  <c r="V67" i="24" s="1"/>
  <c r="T69" i="24"/>
  <c r="R74" i="24"/>
  <c r="U78" i="24"/>
  <c r="R82" i="24"/>
  <c r="T85" i="24"/>
  <c r="S90" i="24"/>
  <c r="S97" i="24"/>
  <c r="U102" i="24"/>
  <c r="U106" i="24"/>
  <c r="U110" i="24"/>
  <c r="S112" i="24"/>
  <c r="S117" i="24"/>
  <c r="S118" i="24"/>
  <c r="S122" i="24"/>
  <c r="R125" i="24"/>
  <c r="T127" i="24"/>
  <c r="T133" i="24"/>
  <c r="U136" i="24"/>
  <c r="S137" i="24"/>
  <c r="S139" i="24"/>
  <c r="T140" i="24"/>
  <c r="U141" i="24"/>
  <c r="U144" i="24"/>
  <c r="S145" i="24"/>
  <c r="S147" i="24"/>
  <c r="T148" i="24"/>
  <c r="U149" i="24"/>
  <c r="U152" i="24"/>
  <c r="S153" i="24"/>
  <c r="S155" i="24"/>
  <c r="T156" i="24"/>
  <c r="U157" i="24"/>
  <c r="U27" i="25"/>
  <c r="G8" i="25"/>
  <c r="S34" i="25"/>
  <c r="T43" i="25"/>
  <c r="U43" i="25"/>
  <c r="Q43" i="25"/>
  <c r="V43" i="25" s="1"/>
  <c r="U58" i="25"/>
  <c r="R58" i="25"/>
  <c r="S82" i="25"/>
  <c r="U82" i="25"/>
  <c r="T82" i="25"/>
  <c r="U86" i="25"/>
  <c r="T86" i="25"/>
  <c r="T130" i="25"/>
  <c r="U130" i="25"/>
  <c r="Q130" i="25"/>
  <c r="V130" i="25" s="1"/>
  <c r="U144" i="25"/>
  <c r="Q144" i="25"/>
  <c r="V144" i="25" s="1"/>
  <c r="S171" i="25"/>
  <c r="T189" i="25"/>
  <c r="U189" i="25"/>
  <c r="Q189" i="25"/>
  <c r="V189" i="25" s="1"/>
  <c r="T30" i="25"/>
  <c r="U30" i="25"/>
  <c r="Q30" i="25"/>
  <c r="V30" i="25" s="1"/>
  <c r="T35" i="25"/>
  <c r="Q35" i="25"/>
  <c r="V35" i="25" s="1"/>
  <c r="T105" i="25"/>
  <c r="U105" i="25"/>
  <c r="Q105" i="25"/>
  <c r="V105" i="25" s="1"/>
  <c r="T117" i="25"/>
  <c r="U117" i="25"/>
  <c r="Q117" i="25"/>
  <c r="V117" i="25" s="1"/>
  <c r="S123" i="25"/>
  <c r="T123" i="25"/>
  <c r="Q123" i="25"/>
  <c r="V123" i="25" s="1"/>
  <c r="T146" i="25"/>
  <c r="U146" i="25"/>
  <c r="Q146" i="25"/>
  <c r="V146" i="25" s="1"/>
  <c r="H12" i="6"/>
  <c r="R30" i="24"/>
  <c r="Q31" i="24"/>
  <c r="V31" i="24" s="1"/>
  <c r="S32" i="24"/>
  <c r="T36" i="24"/>
  <c r="R37" i="24"/>
  <c r="S39" i="24"/>
  <c r="T43" i="24"/>
  <c r="S44" i="24"/>
  <c r="Q47" i="24"/>
  <c r="V47" i="24" s="1"/>
  <c r="Q49" i="24"/>
  <c r="V49" i="24" s="1"/>
  <c r="T51" i="24"/>
  <c r="T55" i="24"/>
  <c r="U58" i="24"/>
  <c r="T63" i="24"/>
  <c r="U66" i="24"/>
  <c r="T71" i="24"/>
  <c r="T75" i="24"/>
  <c r="T83" i="24"/>
  <c r="S99" i="24"/>
  <c r="Q102" i="24"/>
  <c r="V102" i="24" s="1"/>
  <c r="S107" i="24"/>
  <c r="Q110" i="24"/>
  <c r="V110" i="24" s="1"/>
  <c r="U114" i="24"/>
  <c r="Q122" i="24"/>
  <c r="V122" i="24" s="1"/>
  <c r="Q136" i="24"/>
  <c r="V136" i="24" s="1"/>
  <c r="S142" i="24"/>
  <c r="Q144" i="24"/>
  <c r="V144" i="24" s="1"/>
  <c r="S150" i="24"/>
  <c r="S158" i="24"/>
  <c r="U35" i="25"/>
  <c r="S42" i="25"/>
  <c r="Q42" i="25"/>
  <c r="V42" i="25" s="1"/>
  <c r="S68" i="25"/>
  <c r="U68" i="25"/>
  <c r="Q68" i="25"/>
  <c r="V68" i="25" s="1"/>
  <c r="T71" i="25"/>
  <c r="R71" i="25"/>
  <c r="S95" i="25"/>
  <c r="S111" i="25"/>
  <c r="S28" i="24"/>
  <c r="U31" i="24"/>
  <c r="T42" i="24"/>
  <c r="R50" i="24"/>
  <c r="Q51" i="24"/>
  <c r="V51" i="24" s="1"/>
  <c r="U54" i="24"/>
  <c r="Q55" i="24"/>
  <c r="V55" i="24" s="1"/>
  <c r="T57" i="24"/>
  <c r="T61" i="24"/>
  <c r="Q63" i="24"/>
  <c r="V63" i="24" s="1"/>
  <c r="T65" i="24"/>
  <c r="U70" i="24"/>
  <c r="T73" i="24"/>
  <c r="Q75" i="24"/>
  <c r="V75" i="24" s="1"/>
  <c r="T77" i="24"/>
  <c r="Q79" i="24"/>
  <c r="V79" i="24" s="1"/>
  <c r="T81" i="24"/>
  <c r="Q83" i="24"/>
  <c r="V83" i="24" s="1"/>
  <c r="U86" i="24"/>
  <c r="Q87" i="24"/>
  <c r="V87" i="24" s="1"/>
  <c r="T89" i="24"/>
  <c r="T103" i="24"/>
  <c r="S31" i="24"/>
  <c r="Q33" i="24"/>
  <c r="V33" i="24" s="1"/>
  <c r="U34" i="24"/>
  <c r="T38" i="24"/>
  <c r="T41" i="24"/>
  <c r="U45" i="24"/>
  <c r="U47" i="24"/>
  <c r="U49" i="24"/>
  <c r="U51" i="24"/>
  <c r="S53" i="24"/>
  <c r="U55" i="24"/>
  <c r="U59" i="24"/>
  <c r="T60" i="24"/>
  <c r="S61" i="24"/>
  <c r="U63" i="24"/>
  <c r="T64" i="24"/>
  <c r="U67" i="24"/>
  <c r="T68" i="24"/>
  <c r="S69" i="24"/>
  <c r="U71" i="24"/>
  <c r="T72" i="24"/>
  <c r="U75" i="24"/>
  <c r="T76" i="24"/>
  <c r="S77" i="24"/>
  <c r="U79" i="24"/>
  <c r="T80" i="24"/>
  <c r="U83" i="24"/>
  <c r="T84" i="24"/>
  <c r="S85" i="24"/>
  <c r="U87" i="24"/>
  <c r="T88" i="24"/>
  <c r="T92" i="24"/>
  <c r="S93" i="24"/>
  <c r="U94" i="24"/>
  <c r="S102" i="24"/>
  <c r="S106" i="24"/>
  <c r="S110" i="24"/>
  <c r="S114" i="24"/>
  <c r="T115" i="24"/>
  <c r="T117" i="24"/>
  <c r="T118" i="24"/>
  <c r="S119" i="24"/>
  <c r="T122" i="24"/>
  <c r="U124" i="24"/>
  <c r="T125" i="24"/>
  <c r="Q127" i="24"/>
  <c r="V127" i="24" s="1"/>
  <c r="S129" i="24"/>
  <c r="S131" i="24"/>
  <c r="T132" i="24"/>
  <c r="U133" i="24"/>
  <c r="T137" i="24"/>
  <c r="S138" i="24"/>
  <c r="Q140" i="24"/>
  <c r="V140" i="24" s="1"/>
  <c r="T145" i="24"/>
  <c r="S146" i="24"/>
  <c r="Q148" i="24"/>
  <c r="V148" i="24" s="1"/>
  <c r="S154" i="24"/>
  <c r="Q156" i="24"/>
  <c r="V156" i="24" s="1"/>
  <c r="S30" i="25"/>
  <c r="R34" i="25"/>
  <c r="S37" i="25"/>
  <c r="T38" i="25"/>
  <c r="Q38" i="25"/>
  <c r="V38" i="25" s="1"/>
  <c r="U38" i="25"/>
  <c r="U42" i="25"/>
  <c r="S45" i="25"/>
  <c r="T46" i="25"/>
  <c r="U46" i="25"/>
  <c r="R46" i="25"/>
  <c r="Q46" i="25"/>
  <c r="V46" i="25" s="1"/>
  <c r="U66" i="25"/>
  <c r="R66" i="25"/>
  <c r="S72" i="25"/>
  <c r="U77" i="25"/>
  <c r="Q77" i="25"/>
  <c r="V77" i="25" s="1"/>
  <c r="S121" i="25"/>
  <c r="Q121" i="25"/>
  <c r="V121" i="25" s="1"/>
  <c r="T124" i="25"/>
  <c r="S139" i="25"/>
  <c r="T139" i="25"/>
  <c r="Q139" i="25"/>
  <c r="V139" i="25" s="1"/>
  <c r="S154" i="25"/>
  <c r="U154" i="25"/>
  <c r="Q154" i="25"/>
  <c r="V154" i="25" s="1"/>
  <c r="S167" i="25"/>
  <c r="S38" i="25"/>
  <c r="T39" i="25"/>
  <c r="S41" i="25"/>
  <c r="T42" i="25"/>
  <c r="U45" i="25"/>
  <c r="R50" i="25"/>
  <c r="T51" i="25"/>
  <c r="U54" i="25"/>
  <c r="S57" i="25"/>
  <c r="T58" i="25"/>
  <c r="T59" i="25"/>
  <c r="U62" i="25"/>
  <c r="S65" i="25"/>
  <c r="T66" i="25"/>
  <c r="T68" i="25"/>
  <c r="S76" i="25"/>
  <c r="T77" i="25"/>
  <c r="S86" i="25"/>
  <c r="T87" i="25"/>
  <c r="T88" i="25"/>
  <c r="S99" i="25"/>
  <c r="T100" i="25"/>
  <c r="U103" i="25"/>
  <c r="T104" i="25"/>
  <c r="S115" i="25"/>
  <c r="T116" i="25"/>
  <c r="U119" i="25"/>
  <c r="T121" i="25"/>
  <c r="S128" i="25"/>
  <c r="T129" i="25"/>
  <c r="U132" i="25"/>
  <c r="S138" i="25"/>
  <c r="T141" i="25"/>
  <c r="S147" i="25"/>
  <c r="U152" i="25"/>
  <c r="T154" i="25"/>
  <c r="T165" i="25"/>
  <c r="S175" i="25"/>
  <c r="U176" i="25"/>
  <c r="T185" i="25"/>
  <c r="U188" i="25"/>
  <c r="S80" i="25"/>
  <c r="S148" i="25"/>
  <c r="T31" i="25"/>
  <c r="S33" i="25"/>
  <c r="T34" i="25"/>
  <c r="U37" i="25"/>
  <c r="U39" i="25"/>
  <c r="R42" i="25"/>
  <c r="S46" i="25"/>
  <c r="T47" i="25"/>
  <c r="S49" i="25"/>
  <c r="T50" i="25"/>
  <c r="U51" i="25"/>
  <c r="R54" i="25"/>
  <c r="Q55" i="25"/>
  <c r="V55" i="25" s="1"/>
  <c r="U59" i="25"/>
  <c r="R62" i="25"/>
  <c r="Q63" i="25"/>
  <c r="V63" i="25" s="1"/>
  <c r="T64" i="25"/>
  <c r="S69" i="25"/>
  <c r="S74" i="25"/>
  <c r="S78" i="25"/>
  <c r="T79" i="25"/>
  <c r="T80" i="25"/>
  <c r="Q81" i="25"/>
  <c r="V81" i="25" s="1"/>
  <c r="S84" i="25"/>
  <c r="T85" i="25"/>
  <c r="S91" i="25"/>
  <c r="T92" i="25"/>
  <c r="Q93" i="25"/>
  <c r="V93" i="25" s="1"/>
  <c r="U95" i="25"/>
  <c r="T96" i="25"/>
  <c r="Q97" i="25"/>
  <c r="V97" i="25" s="1"/>
  <c r="S107" i="25"/>
  <c r="T108" i="25"/>
  <c r="Q109" i="25"/>
  <c r="V109" i="25" s="1"/>
  <c r="U111" i="25"/>
  <c r="T112" i="25"/>
  <c r="Q113" i="25"/>
  <c r="V113" i="25" s="1"/>
  <c r="U121" i="25"/>
  <c r="T122" i="25"/>
  <c r="Q126" i="25"/>
  <c r="V126" i="25" s="1"/>
  <c r="Q136" i="25"/>
  <c r="V136" i="25" s="1"/>
  <c r="Q138" i="25"/>
  <c r="V138" i="25" s="1"/>
  <c r="S146" i="25"/>
  <c r="T147" i="25"/>
  <c r="T148" i="25"/>
  <c r="S159" i="25"/>
  <c r="U160" i="25"/>
  <c r="Q161" i="25"/>
  <c r="V161" i="25" s="1"/>
  <c r="U165" i="25"/>
  <c r="T169" i="25"/>
  <c r="U172" i="25"/>
  <c r="Q173" i="25"/>
  <c r="V173" i="25" s="1"/>
  <c r="T181" i="25"/>
  <c r="S189" i="25"/>
  <c r="R122" i="25"/>
  <c r="S56" i="25"/>
  <c r="U56" i="25"/>
  <c r="Q56" i="25"/>
  <c r="V56" i="25" s="1"/>
  <c r="T56" i="25"/>
  <c r="U57" i="25"/>
  <c r="U65" i="25"/>
  <c r="S70" i="25"/>
  <c r="T73" i="25"/>
  <c r="S73" i="25"/>
  <c r="U73" i="25"/>
  <c r="Q73" i="25"/>
  <c r="V73" i="25" s="1"/>
  <c r="S64" i="25"/>
  <c r="U64" i="25"/>
  <c r="Q64" i="25"/>
  <c r="V64" i="25" s="1"/>
  <c r="Q134" i="25"/>
  <c r="V134" i="25" s="1"/>
  <c r="U134" i="25"/>
  <c r="S134" i="25"/>
  <c r="S52" i="25"/>
  <c r="U52" i="25"/>
  <c r="Q52" i="25"/>
  <c r="V52" i="25" s="1"/>
  <c r="S60" i="25"/>
  <c r="U60" i="25"/>
  <c r="Q60" i="25"/>
  <c r="V60" i="25" s="1"/>
  <c r="S90" i="25"/>
  <c r="U90" i="25"/>
  <c r="Q90" i="25"/>
  <c r="V90" i="25" s="1"/>
  <c r="T90" i="25"/>
  <c r="S98" i="25"/>
  <c r="U98" i="25"/>
  <c r="Q98" i="25"/>
  <c r="V98" i="25" s="1"/>
  <c r="T98" i="25"/>
  <c r="S106" i="25"/>
  <c r="U106" i="25"/>
  <c r="Q106" i="25"/>
  <c r="V106" i="25" s="1"/>
  <c r="T106" i="25"/>
  <c r="S114" i="25"/>
  <c r="U114" i="25"/>
  <c r="Q114" i="25"/>
  <c r="V114" i="25" s="1"/>
  <c r="T114" i="25"/>
  <c r="G11" i="25"/>
  <c r="S28" i="25"/>
  <c r="U28" i="25"/>
  <c r="Q28" i="25"/>
  <c r="V28" i="25" s="1"/>
  <c r="S32" i="25"/>
  <c r="U32" i="25"/>
  <c r="Q32" i="25"/>
  <c r="V32" i="25" s="1"/>
  <c r="S36" i="25"/>
  <c r="U36" i="25"/>
  <c r="Q36" i="25"/>
  <c r="V36" i="25" s="1"/>
  <c r="S40" i="25"/>
  <c r="U40" i="25"/>
  <c r="Q40" i="25"/>
  <c r="V40" i="25" s="1"/>
  <c r="S44" i="25"/>
  <c r="U44" i="25"/>
  <c r="Q44" i="25"/>
  <c r="V44" i="25" s="1"/>
  <c r="S48" i="25"/>
  <c r="U48" i="25"/>
  <c r="Q48" i="25"/>
  <c r="V48" i="25" s="1"/>
  <c r="Q72" i="25"/>
  <c r="V72" i="25" s="1"/>
  <c r="U72" i="25"/>
  <c r="S151" i="25"/>
  <c r="T151" i="25"/>
  <c r="Q151" i="25"/>
  <c r="V151" i="25" s="1"/>
  <c r="U151" i="25"/>
  <c r="R27" i="25"/>
  <c r="T29" i="25"/>
  <c r="R31" i="25"/>
  <c r="T33" i="25"/>
  <c r="R35" i="25"/>
  <c r="T37" i="25"/>
  <c r="R39" i="25"/>
  <c r="T41" i="25"/>
  <c r="R43" i="25"/>
  <c r="T45" i="25"/>
  <c r="R47" i="25"/>
  <c r="W47" i="25" s="1"/>
  <c r="T49" i="25"/>
  <c r="S50" i="25"/>
  <c r="R51" i="25"/>
  <c r="T53" i="25"/>
  <c r="S54" i="25"/>
  <c r="R55" i="25"/>
  <c r="T57" i="25"/>
  <c r="S58" i="25"/>
  <c r="R59" i="25"/>
  <c r="T61" i="25"/>
  <c r="S62" i="25"/>
  <c r="R63" i="25"/>
  <c r="T65" i="25"/>
  <c r="S66" i="25"/>
  <c r="U67" i="25"/>
  <c r="Q67" i="25"/>
  <c r="V67" i="25" s="1"/>
  <c r="R68" i="25"/>
  <c r="U70" i="25"/>
  <c r="T72" i="25"/>
  <c r="U75" i="25"/>
  <c r="Q75" i="25"/>
  <c r="V75" i="25" s="1"/>
  <c r="R76" i="25"/>
  <c r="U79" i="25"/>
  <c r="Q79" i="25"/>
  <c r="V79" i="25" s="1"/>
  <c r="R80" i="25"/>
  <c r="U83" i="25"/>
  <c r="Q83" i="25"/>
  <c r="V83" i="25" s="1"/>
  <c r="R84" i="25"/>
  <c r="U87" i="25"/>
  <c r="Q87" i="25"/>
  <c r="V87" i="25" s="1"/>
  <c r="R88" i="25"/>
  <c r="U91" i="25"/>
  <c r="R96" i="25"/>
  <c r="U99" i="25"/>
  <c r="R104" i="25"/>
  <c r="U107" i="25"/>
  <c r="R112" i="25"/>
  <c r="U115" i="25"/>
  <c r="R187" i="25"/>
  <c r="R183" i="25"/>
  <c r="R179" i="25"/>
  <c r="R175" i="25"/>
  <c r="R171" i="25"/>
  <c r="R167" i="25"/>
  <c r="R163" i="25"/>
  <c r="R159" i="25"/>
  <c r="R190" i="25"/>
  <c r="R186" i="25"/>
  <c r="R182" i="25"/>
  <c r="R178" i="25"/>
  <c r="R174" i="25"/>
  <c r="R170" i="25"/>
  <c r="R166" i="25"/>
  <c r="R162" i="25"/>
  <c r="R158" i="25"/>
  <c r="R189" i="25"/>
  <c r="R185" i="25"/>
  <c r="W185" i="25" s="1"/>
  <c r="R181" i="25"/>
  <c r="R177" i="25"/>
  <c r="R173" i="25"/>
  <c r="R169" i="25"/>
  <c r="R165" i="25"/>
  <c r="R161" i="25"/>
  <c r="R184" i="25"/>
  <c r="R176" i="25"/>
  <c r="R168" i="25"/>
  <c r="R160" i="25"/>
  <c r="R156" i="25"/>
  <c r="R152" i="25"/>
  <c r="R148" i="25"/>
  <c r="R144" i="25"/>
  <c r="R140" i="25"/>
  <c r="R136" i="25"/>
  <c r="R155" i="25"/>
  <c r="R188" i="25"/>
  <c r="R180" i="25"/>
  <c r="R172" i="25"/>
  <c r="R164" i="25"/>
  <c r="R154" i="25"/>
  <c r="R150" i="25"/>
  <c r="R142" i="25"/>
  <c r="R134" i="25"/>
  <c r="R132" i="25"/>
  <c r="R128" i="25"/>
  <c r="R124" i="25"/>
  <c r="R157" i="25"/>
  <c r="R151" i="25"/>
  <c r="R145" i="25"/>
  <c r="R143" i="25"/>
  <c r="R137" i="25"/>
  <c r="R135" i="25"/>
  <c r="R131" i="25"/>
  <c r="R127" i="25"/>
  <c r="R123" i="25"/>
  <c r="R146" i="25"/>
  <c r="R138" i="25"/>
  <c r="W138" i="25" s="1"/>
  <c r="R130" i="25"/>
  <c r="W130" i="25" s="1"/>
  <c r="R126" i="25"/>
  <c r="W126" i="25" s="1"/>
  <c r="R147" i="25"/>
  <c r="R129" i="25"/>
  <c r="R125" i="25"/>
  <c r="R119" i="25"/>
  <c r="R115" i="25"/>
  <c r="R111" i="25"/>
  <c r="R107" i="25"/>
  <c r="R103" i="25"/>
  <c r="R99" i="25"/>
  <c r="R95" i="25"/>
  <c r="R91" i="25"/>
  <c r="R87" i="25"/>
  <c r="W87" i="25" s="1"/>
  <c r="R83" i="25"/>
  <c r="W83" i="25" s="1"/>
  <c r="R79" i="25"/>
  <c r="W79" i="25" s="1"/>
  <c r="R75" i="25"/>
  <c r="W75" i="25" s="1"/>
  <c r="R149" i="25"/>
  <c r="R139" i="25"/>
  <c r="W139" i="25" s="1"/>
  <c r="R120" i="25"/>
  <c r="R118" i="25"/>
  <c r="R114" i="25"/>
  <c r="R110" i="25"/>
  <c r="R106" i="25"/>
  <c r="R102" i="25"/>
  <c r="R98" i="25"/>
  <c r="R94" i="25"/>
  <c r="R90" i="25"/>
  <c r="R86" i="25"/>
  <c r="R82" i="25"/>
  <c r="R78" i="25"/>
  <c r="R74" i="25"/>
  <c r="R70" i="25"/>
  <c r="R141" i="25"/>
  <c r="R133" i="25"/>
  <c r="R121" i="25"/>
  <c r="R117" i="25"/>
  <c r="R113" i="25"/>
  <c r="R109" i="25"/>
  <c r="R105" i="25"/>
  <c r="R101" i="25"/>
  <c r="R97" i="25"/>
  <c r="R93" i="25"/>
  <c r="R89" i="25"/>
  <c r="S27" i="25"/>
  <c r="R28" i="25"/>
  <c r="Q29" i="25"/>
  <c r="V29" i="25" s="1"/>
  <c r="S31" i="25"/>
  <c r="R32" i="25"/>
  <c r="Q33" i="25"/>
  <c r="V33" i="25" s="1"/>
  <c r="S35" i="25"/>
  <c r="R36" i="25"/>
  <c r="Q37" i="25"/>
  <c r="V37" i="25" s="1"/>
  <c r="S39" i="25"/>
  <c r="R40" i="25"/>
  <c r="Q41" i="25"/>
  <c r="V41" i="25" s="1"/>
  <c r="S43" i="25"/>
  <c r="R44" i="25"/>
  <c r="Q45" i="25"/>
  <c r="V45" i="25" s="1"/>
  <c r="S47" i="25"/>
  <c r="X47" i="25" s="1"/>
  <c r="R48" i="25"/>
  <c r="Q49" i="25"/>
  <c r="V49" i="25" s="1"/>
  <c r="S51" i="25"/>
  <c r="R52" i="25"/>
  <c r="Q53" i="25"/>
  <c r="V53" i="25" s="1"/>
  <c r="S55" i="25"/>
  <c r="R56" i="25"/>
  <c r="Q57" i="25"/>
  <c r="V57" i="25" s="1"/>
  <c r="S59" i="25"/>
  <c r="R60" i="25"/>
  <c r="Q61" i="25"/>
  <c r="V61" i="25" s="1"/>
  <c r="S63" i="25"/>
  <c r="R64" i="25"/>
  <c r="Q65" i="25"/>
  <c r="V65" i="25" s="1"/>
  <c r="R67" i="25"/>
  <c r="U69" i="25"/>
  <c r="Q70" i="25"/>
  <c r="V70" i="25" s="1"/>
  <c r="R73" i="25"/>
  <c r="Q74" i="25"/>
  <c r="V74" i="25" s="1"/>
  <c r="S75" i="25"/>
  <c r="R77" i="25"/>
  <c r="Q78" i="25"/>
  <c r="V78" i="25" s="1"/>
  <c r="S79" i="25"/>
  <c r="R81" i="25"/>
  <c r="Q82" i="25"/>
  <c r="V82" i="25" s="1"/>
  <c r="S83" i="25"/>
  <c r="R85" i="25"/>
  <c r="Q86" i="25"/>
  <c r="V86" i="25" s="1"/>
  <c r="S87" i="25"/>
  <c r="S94" i="25"/>
  <c r="U94" i="25"/>
  <c r="Q94" i="25"/>
  <c r="V94" i="25" s="1"/>
  <c r="S102" i="25"/>
  <c r="U102" i="25"/>
  <c r="Q102" i="25"/>
  <c r="V102" i="25" s="1"/>
  <c r="S110" i="25"/>
  <c r="U110" i="25"/>
  <c r="Q110" i="25"/>
  <c r="V110" i="25" s="1"/>
  <c r="S118" i="25"/>
  <c r="U118" i="25"/>
  <c r="Q118" i="25"/>
  <c r="V118" i="25" s="1"/>
  <c r="S127" i="25"/>
  <c r="U127" i="25"/>
  <c r="Q127" i="25"/>
  <c r="V127" i="25" s="1"/>
  <c r="T127" i="25"/>
  <c r="R153" i="25"/>
  <c r="R29" i="25"/>
  <c r="R33" i="25"/>
  <c r="R37" i="25"/>
  <c r="R41" i="25"/>
  <c r="R45" i="25"/>
  <c r="W45" i="25" s="1"/>
  <c r="R49" i="25"/>
  <c r="R53" i="25"/>
  <c r="Q54" i="25"/>
  <c r="V54" i="25" s="1"/>
  <c r="R57" i="25"/>
  <c r="Q58" i="25"/>
  <c r="V58" i="25" s="1"/>
  <c r="R61" i="25"/>
  <c r="Q62" i="25"/>
  <c r="V62" i="25" s="1"/>
  <c r="R65" i="25"/>
  <c r="Q66" i="25"/>
  <c r="V66" i="25" s="1"/>
  <c r="S67" i="25"/>
  <c r="U71" i="25"/>
  <c r="Q71" i="25"/>
  <c r="V71" i="25" s="1"/>
  <c r="R72" i="25"/>
  <c r="T74" i="25"/>
  <c r="T75" i="25"/>
  <c r="U76" i="25"/>
  <c r="Q76" i="25"/>
  <c r="V76" i="25" s="1"/>
  <c r="U80" i="25"/>
  <c r="Q80" i="25"/>
  <c r="V80" i="25" s="1"/>
  <c r="U84" i="25"/>
  <c r="Q84" i="25"/>
  <c r="V84" i="25" s="1"/>
  <c r="U88" i="25"/>
  <c r="Q88" i="25"/>
  <c r="V88" i="25" s="1"/>
  <c r="S88" i="25"/>
  <c r="R92" i="25"/>
  <c r="R100" i="25"/>
  <c r="R108" i="25"/>
  <c r="R116" i="25"/>
  <c r="T91" i="25"/>
  <c r="S92" i="25"/>
  <c r="T95" i="25"/>
  <c r="S96" i="25"/>
  <c r="T99" i="25"/>
  <c r="S100" i="25"/>
  <c r="T103" i="25"/>
  <c r="S104" i="25"/>
  <c r="T107" i="25"/>
  <c r="S108" i="25"/>
  <c r="T111" i="25"/>
  <c r="S112" i="25"/>
  <c r="T115" i="25"/>
  <c r="S116" i="25"/>
  <c r="T119" i="25"/>
  <c r="U120" i="25"/>
  <c r="Q120" i="25"/>
  <c r="V120" i="25" s="1"/>
  <c r="U125" i="25"/>
  <c r="Q125" i="25"/>
  <c r="V125" i="25" s="1"/>
  <c r="U128" i="25"/>
  <c r="Q142" i="25"/>
  <c r="V142" i="25" s="1"/>
  <c r="U142" i="25"/>
  <c r="S77" i="25"/>
  <c r="S81" i="25"/>
  <c r="S85" i="25"/>
  <c r="S89" i="25"/>
  <c r="Q91" i="25"/>
  <c r="V91" i="25" s="1"/>
  <c r="S93" i="25"/>
  <c r="Q95" i="25"/>
  <c r="V95" i="25" s="1"/>
  <c r="S97" i="25"/>
  <c r="Q99" i="25"/>
  <c r="V99" i="25" s="1"/>
  <c r="S101" i="25"/>
  <c r="Q103" i="25"/>
  <c r="V103" i="25" s="1"/>
  <c r="S105" i="25"/>
  <c r="Q107" i="25"/>
  <c r="V107" i="25" s="1"/>
  <c r="S109" i="25"/>
  <c r="Q111" i="25"/>
  <c r="V111" i="25" s="1"/>
  <c r="S113" i="25"/>
  <c r="Q115" i="25"/>
  <c r="V115" i="25" s="1"/>
  <c r="S117" i="25"/>
  <c r="Q119" i="25"/>
  <c r="V119" i="25" s="1"/>
  <c r="U123" i="25"/>
  <c r="T125" i="25"/>
  <c r="S131" i="25"/>
  <c r="U131" i="25"/>
  <c r="Q131" i="25"/>
  <c r="V131" i="25" s="1"/>
  <c r="S135" i="25"/>
  <c r="T135" i="25"/>
  <c r="Q135" i="25"/>
  <c r="V135" i="25" s="1"/>
  <c r="Q150" i="25"/>
  <c r="V150" i="25" s="1"/>
  <c r="U150" i="25"/>
  <c r="Q92" i="25"/>
  <c r="V92" i="25" s="1"/>
  <c r="Q96" i="25"/>
  <c r="V96" i="25" s="1"/>
  <c r="Q100" i="25"/>
  <c r="V100" i="25" s="1"/>
  <c r="Q104" i="25"/>
  <c r="V104" i="25" s="1"/>
  <c r="Q108" i="25"/>
  <c r="V108" i="25" s="1"/>
  <c r="Q112" i="25"/>
  <c r="V112" i="25" s="1"/>
  <c r="Q116" i="25"/>
  <c r="V116" i="25" s="1"/>
  <c r="S120" i="25"/>
  <c r="U124" i="25"/>
  <c r="Q124" i="25"/>
  <c r="V124" i="25" s="1"/>
  <c r="U135" i="25"/>
  <c r="S140" i="25"/>
  <c r="S142" i="25"/>
  <c r="S143" i="25"/>
  <c r="T143" i="25"/>
  <c r="Q143" i="25"/>
  <c r="V143" i="25" s="1"/>
  <c r="S174" i="25"/>
  <c r="U174" i="25"/>
  <c r="Q174" i="25"/>
  <c r="V174" i="25" s="1"/>
  <c r="T174" i="25"/>
  <c r="T128" i="25"/>
  <c r="S129" i="25"/>
  <c r="T132" i="25"/>
  <c r="S133" i="25"/>
  <c r="T134" i="25"/>
  <c r="U137" i="25"/>
  <c r="Q137" i="25"/>
  <c r="V137" i="25" s="1"/>
  <c r="U140" i="25"/>
  <c r="T142" i="25"/>
  <c r="U145" i="25"/>
  <c r="Q145" i="25"/>
  <c r="V145" i="25" s="1"/>
  <c r="U148" i="25"/>
  <c r="T150" i="25"/>
  <c r="S166" i="25"/>
  <c r="U166" i="25"/>
  <c r="Q166" i="25"/>
  <c r="V166" i="25" s="1"/>
  <c r="T166" i="25"/>
  <c r="U183" i="25"/>
  <c r="Q183" i="25"/>
  <c r="V183" i="25" s="1"/>
  <c r="S183" i="25"/>
  <c r="S122" i="25"/>
  <c r="S126" i="25"/>
  <c r="Q128" i="25"/>
  <c r="V128" i="25" s="1"/>
  <c r="S130" i="25"/>
  <c r="Q132" i="25"/>
  <c r="V132" i="25" s="1"/>
  <c r="U133" i="25"/>
  <c r="T133" i="25"/>
  <c r="T136" i="25"/>
  <c r="U139" i="25"/>
  <c r="Q140" i="25"/>
  <c r="V140" i="25" s="1"/>
  <c r="T144" i="25"/>
  <c r="U147" i="25"/>
  <c r="Q148" i="25"/>
  <c r="V148" i="25" s="1"/>
  <c r="T152" i="25"/>
  <c r="S158" i="25"/>
  <c r="U158" i="25"/>
  <c r="Q158" i="25"/>
  <c r="V158" i="25" s="1"/>
  <c r="T158" i="25"/>
  <c r="S190" i="25"/>
  <c r="U190" i="25"/>
  <c r="Q190" i="25"/>
  <c r="V190" i="25" s="1"/>
  <c r="T190" i="25"/>
  <c r="Q129" i="25"/>
  <c r="V129" i="25" s="1"/>
  <c r="S137" i="25"/>
  <c r="U141" i="25"/>
  <c r="Q141" i="25"/>
  <c r="V141" i="25" s="1"/>
  <c r="S145" i="25"/>
  <c r="U149" i="25"/>
  <c r="Q149" i="25"/>
  <c r="V149" i="25" s="1"/>
  <c r="S155" i="25"/>
  <c r="U155" i="25"/>
  <c r="Q155" i="25"/>
  <c r="V155" i="25" s="1"/>
  <c r="S182" i="25"/>
  <c r="U182" i="25"/>
  <c r="Q182" i="25"/>
  <c r="V182" i="25" s="1"/>
  <c r="T182" i="25"/>
  <c r="S153" i="25"/>
  <c r="T156" i="25"/>
  <c r="S157" i="25"/>
  <c r="U159" i="25"/>
  <c r="U167" i="25"/>
  <c r="U175" i="25"/>
  <c r="T183" i="25"/>
  <c r="T153" i="25"/>
  <c r="Q156" i="25"/>
  <c r="V156" i="25" s="1"/>
  <c r="T157" i="25"/>
  <c r="S162" i="25"/>
  <c r="U162" i="25"/>
  <c r="Q162" i="25"/>
  <c r="V162" i="25" s="1"/>
  <c r="S170" i="25"/>
  <c r="U170" i="25"/>
  <c r="Q170" i="25"/>
  <c r="V170" i="25" s="1"/>
  <c r="S178" i="25"/>
  <c r="U178" i="25"/>
  <c r="Q178" i="25"/>
  <c r="V178" i="25" s="1"/>
  <c r="S186" i="25"/>
  <c r="U186" i="25"/>
  <c r="Q186" i="25"/>
  <c r="V186" i="25" s="1"/>
  <c r="U187" i="25"/>
  <c r="Q187" i="25"/>
  <c r="V187" i="25" s="1"/>
  <c r="Q153" i="25"/>
  <c r="V153" i="25" s="1"/>
  <c r="Q157" i="25"/>
  <c r="V157" i="25" s="1"/>
  <c r="T162" i="25"/>
  <c r="U163" i="25"/>
  <c r="T170" i="25"/>
  <c r="U171" i="25"/>
  <c r="T178" i="25"/>
  <c r="U179" i="25"/>
  <c r="T186" i="25"/>
  <c r="T187" i="25"/>
  <c r="T159" i="25"/>
  <c r="S160" i="25"/>
  <c r="T163" i="25"/>
  <c r="S164" i="25"/>
  <c r="T167" i="25"/>
  <c r="S168" i="25"/>
  <c r="T171" i="25"/>
  <c r="S172" i="25"/>
  <c r="T175" i="25"/>
  <c r="S176" i="25"/>
  <c r="T179" i="25"/>
  <c r="S180" i="25"/>
  <c r="S184" i="25"/>
  <c r="S188" i="25"/>
  <c r="Q159" i="25"/>
  <c r="V159" i="25" s="1"/>
  <c r="T160" i="25"/>
  <c r="S161" i="25"/>
  <c r="Q163" i="25"/>
  <c r="V163" i="25" s="1"/>
  <c r="T164" i="25"/>
  <c r="S165" i="25"/>
  <c r="Q167" i="25"/>
  <c r="V167" i="25" s="1"/>
  <c r="T168" i="25"/>
  <c r="S169" i="25"/>
  <c r="Q171" i="25"/>
  <c r="V171" i="25" s="1"/>
  <c r="T172" i="25"/>
  <c r="S173" i="25"/>
  <c r="Q175" i="25"/>
  <c r="V175" i="25" s="1"/>
  <c r="T176" i="25"/>
  <c r="S177" i="25"/>
  <c r="Q179" i="25"/>
  <c r="V179" i="25" s="1"/>
  <c r="T180" i="25"/>
  <c r="S181" i="25"/>
  <c r="T184" i="25"/>
  <c r="S185" i="25"/>
  <c r="T188" i="25"/>
  <c r="Q160" i="25"/>
  <c r="V160" i="25" s="1"/>
  <c r="Q164" i="25"/>
  <c r="V164" i="25" s="1"/>
  <c r="Q168" i="25"/>
  <c r="V168" i="25" s="1"/>
  <c r="Q172" i="25"/>
  <c r="V172" i="25" s="1"/>
  <c r="Q176" i="25"/>
  <c r="V176" i="25" s="1"/>
  <c r="Q180" i="25"/>
  <c r="V180" i="25" s="1"/>
  <c r="Q184" i="25"/>
  <c r="V184" i="25" s="1"/>
  <c r="Q188" i="25"/>
  <c r="V188" i="25" s="1"/>
  <c r="S29" i="24"/>
  <c r="S36" i="24"/>
  <c r="U46" i="24"/>
  <c r="Q46" i="24"/>
  <c r="V46" i="24" s="1"/>
  <c r="S46" i="24"/>
  <c r="S48" i="24"/>
  <c r="U48" i="24"/>
  <c r="Q48" i="24"/>
  <c r="V48" i="24" s="1"/>
  <c r="S91" i="24"/>
  <c r="T91" i="24"/>
  <c r="Q91" i="24"/>
  <c r="V91" i="24" s="1"/>
  <c r="S96" i="24"/>
  <c r="Q96" i="24"/>
  <c r="V96" i="24" s="1"/>
  <c r="R158" i="24"/>
  <c r="R154" i="24"/>
  <c r="R150" i="24"/>
  <c r="R146" i="24"/>
  <c r="R142" i="24"/>
  <c r="R138" i="24"/>
  <c r="R134" i="24"/>
  <c r="R130" i="24"/>
  <c r="R157" i="24"/>
  <c r="R153" i="24"/>
  <c r="R149" i="24"/>
  <c r="R145" i="24"/>
  <c r="R141" i="24"/>
  <c r="R137" i="24"/>
  <c r="R133" i="24"/>
  <c r="R129" i="24"/>
  <c r="R156" i="24"/>
  <c r="R152" i="24"/>
  <c r="R148" i="24"/>
  <c r="R144" i="24"/>
  <c r="W144" i="24" s="1"/>
  <c r="R140" i="24"/>
  <c r="R136" i="24"/>
  <c r="R132" i="24"/>
  <c r="R127" i="24"/>
  <c r="W127" i="24" s="1"/>
  <c r="R122" i="24"/>
  <c r="R118" i="24"/>
  <c r="R114" i="24"/>
  <c r="R155" i="24"/>
  <c r="R151" i="24"/>
  <c r="R147" i="24"/>
  <c r="R143" i="24"/>
  <c r="R139" i="24"/>
  <c r="R135" i="24"/>
  <c r="R131" i="24"/>
  <c r="R128" i="24"/>
  <c r="R120" i="24"/>
  <c r="R112" i="24"/>
  <c r="R108" i="24"/>
  <c r="R104" i="24"/>
  <c r="R100" i="24"/>
  <c r="R96" i="24"/>
  <c r="R92" i="24"/>
  <c r="R123" i="24"/>
  <c r="R121" i="24"/>
  <c r="R115" i="24"/>
  <c r="R113" i="24"/>
  <c r="R111" i="24"/>
  <c r="R107" i="24"/>
  <c r="R103" i="24"/>
  <c r="R99" i="24"/>
  <c r="R124" i="24"/>
  <c r="R116" i="24"/>
  <c r="W116" i="24" s="1"/>
  <c r="R110" i="24"/>
  <c r="R106" i="24"/>
  <c r="R102" i="24"/>
  <c r="R98" i="24"/>
  <c r="R90" i="24"/>
  <c r="R89" i="24"/>
  <c r="R85" i="24"/>
  <c r="R81" i="24"/>
  <c r="R77" i="24"/>
  <c r="R73" i="24"/>
  <c r="R69" i="24"/>
  <c r="R65" i="24"/>
  <c r="R61" i="24"/>
  <c r="R57" i="24"/>
  <c r="R53" i="24"/>
  <c r="R49" i="24"/>
  <c r="R45" i="24"/>
  <c r="R126" i="24"/>
  <c r="R109" i="24"/>
  <c r="R105" i="24"/>
  <c r="R101" i="24"/>
  <c r="R93" i="24"/>
  <c r="R91" i="24"/>
  <c r="R88" i="24"/>
  <c r="R84" i="24"/>
  <c r="R80" i="24"/>
  <c r="R76" i="24"/>
  <c r="R72" i="24"/>
  <c r="R68" i="24"/>
  <c r="R64" i="24"/>
  <c r="R60" i="24"/>
  <c r="R56" i="24"/>
  <c r="R52" i="24"/>
  <c r="R117" i="24"/>
  <c r="R94" i="24"/>
  <c r="R87" i="24"/>
  <c r="W87" i="24" s="1"/>
  <c r="R83" i="24"/>
  <c r="R79" i="24"/>
  <c r="R75" i="24"/>
  <c r="R71" i="24"/>
  <c r="R67" i="24"/>
  <c r="R63" i="24"/>
  <c r="R59" i="24"/>
  <c r="R55" i="24"/>
  <c r="R51" i="24"/>
  <c r="R47" i="24"/>
  <c r="R43" i="24"/>
  <c r="R39" i="24"/>
  <c r="Q28" i="24"/>
  <c r="V28" i="24" s="1"/>
  <c r="U28" i="24"/>
  <c r="S30" i="24"/>
  <c r="R31" i="24"/>
  <c r="Q32" i="24"/>
  <c r="V32" i="24" s="1"/>
  <c r="U32" i="24"/>
  <c r="S34" i="24"/>
  <c r="S37" i="24"/>
  <c r="R38" i="24"/>
  <c r="T39" i="24"/>
  <c r="R40" i="24"/>
  <c r="S41" i="24"/>
  <c r="U42" i="24"/>
  <c r="Q43" i="24"/>
  <c r="V43" i="24" s="1"/>
  <c r="R46" i="24"/>
  <c r="R48" i="24"/>
  <c r="S56" i="24"/>
  <c r="U56" i="24"/>
  <c r="Q56" i="24"/>
  <c r="V56" i="24" s="1"/>
  <c r="U57" i="24"/>
  <c r="Q57" i="24"/>
  <c r="V57" i="24" s="1"/>
  <c r="S64" i="24"/>
  <c r="U64" i="24"/>
  <c r="Q64" i="24"/>
  <c r="V64" i="24" s="1"/>
  <c r="U65" i="24"/>
  <c r="Q65" i="24"/>
  <c r="V65" i="24" s="1"/>
  <c r="S72" i="24"/>
  <c r="U72" i="24"/>
  <c r="Q72" i="24"/>
  <c r="V72" i="24" s="1"/>
  <c r="U73" i="24"/>
  <c r="Q73" i="24"/>
  <c r="V73" i="24" s="1"/>
  <c r="S80" i="24"/>
  <c r="U80" i="24"/>
  <c r="Q80" i="24"/>
  <c r="V80" i="24" s="1"/>
  <c r="U81" i="24"/>
  <c r="Q81" i="24"/>
  <c r="V81" i="24" s="1"/>
  <c r="S88" i="24"/>
  <c r="U88" i="24"/>
  <c r="Q88" i="24"/>
  <c r="V88" i="24" s="1"/>
  <c r="U89" i="24"/>
  <c r="Q89" i="24"/>
  <c r="V89" i="24" s="1"/>
  <c r="U91" i="24"/>
  <c r="R95" i="24"/>
  <c r="U96" i="24"/>
  <c r="T28" i="24"/>
  <c r="S33" i="24"/>
  <c r="U43" i="24"/>
  <c r="R28" i="24"/>
  <c r="T30" i="24"/>
  <c r="R32" i="24"/>
  <c r="U33" i="24"/>
  <c r="T37" i="24"/>
  <c r="S43" i="24"/>
  <c r="U44" i="24"/>
  <c r="Q44" i="24"/>
  <c r="V44" i="24" s="1"/>
  <c r="T46" i="24"/>
  <c r="R62" i="24"/>
  <c r="R70" i="24"/>
  <c r="R78" i="24"/>
  <c r="R86" i="24"/>
  <c r="Q90" i="24"/>
  <c r="V90" i="24" s="1"/>
  <c r="U90" i="24"/>
  <c r="T96" i="24"/>
  <c r="S98" i="24"/>
  <c r="Q98" i="24"/>
  <c r="V98" i="24" s="1"/>
  <c r="Q120" i="24"/>
  <c r="V120" i="24" s="1"/>
  <c r="U120" i="24"/>
  <c r="S120" i="24"/>
  <c r="T32" i="24"/>
  <c r="U40" i="24"/>
  <c r="Q40" i="24"/>
  <c r="V40" i="24" s="1"/>
  <c r="Q29" i="24"/>
  <c r="V29" i="24" s="1"/>
  <c r="T34" i="24"/>
  <c r="Q36" i="24"/>
  <c r="V36" i="24" s="1"/>
  <c r="U39" i="24"/>
  <c r="T48" i="24"/>
  <c r="R54" i="24"/>
  <c r="R29" i="24"/>
  <c r="Q30" i="24"/>
  <c r="V30" i="24" s="1"/>
  <c r="R33" i="24"/>
  <c r="W33" i="24" s="1"/>
  <c r="Q34" i="24"/>
  <c r="V34" i="24" s="1"/>
  <c r="R36" i="24"/>
  <c r="Q37" i="24"/>
  <c r="V37" i="24" s="1"/>
  <c r="S38" i="24"/>
  <c r="U38" i="24"/>
  <c r="T40" i="24"/>
  <c r="R42" i="24"/>
  <c r="R44" i="24"/>
  <c r="S52" i="24"/>
  <c r="U52" i="24"/>
  <c r="Q52" i="24"/>
  <c r="V52" i="24" s="1"/>
  <c r="U53" i="24"/>
  <c r="Q53" i="24"/>
  <c r="V53" i="24" s="1"/>
  <c r="S57" i="24"/>
  <c r="S60" i="24"/>
  <c r="U60" i="24"/>
  <c r="Q60" i="24"/>
  <c r="V60" i="24" s="1"/>
  <c r="U61" i="24"/>
  <c r="Q61" i="24"/>
  <c r="V61" i="24" s="1"/>
  <c r="S65" i="24"/>
  <c r="S68" i="24"/>
  <c r="U68" i="24"/>
  <c r="Q68" i="24"/>
  <c r="V68" i="24" s="1"/>
  <c r="U69" i="24"/>
  <c r="Q69" i="24"/>
  <c r="V69" i="24" s="1"/>
  <c r="S73" i="24"/>
  <c r="S76" i="24"/>
  <c r="U76" i="24"/>
  <c r="Q76" i="24"/>
  <c r="V76" i="24" s="1"/>
  <c r="U77" i="24"/>
  <c r="Q77" i="24"/>
  <c r="V77" i="24" s="1"/>
  <c r="S81" i="24"/>
  <c r="S84" i="24"/>
  <c r="U84" i="24"/>
  <c r="Q84" i="24"/>
  <c r="V84" i="24" s="1"/>
  <c r="U85" i="24"/>
  <c r="Q85" i="24"/>
  <c r="V85" i="24" s="1"/>
  <c r="S89" i="24"/>
  <c r="R97" i="24"/>
  <c r="R119" i="24"/>
  <c r="S50" i="24"/>
  <c r="S54" i="24"/>
  <c r="S58" i="24"/>
  <c r="S62" i="24"/>
  <c r="S66" i="24"/>
  <c r="S70" i="24"/>
  <c r="S74" i="24"/>
  <c r="S78" i="24"/>
  <c r="S82" i="24"/>
  <c r="S86" i="24"/>
  <c r="T90" i="24"/>
  <c r="S92" i="24"/>
  <c r="U93" i="24"/>
  <c r="Q93" i="24"/>
  <c r="V93" i="24" s="1"/>
  <c r="T95" i="24"/>
  <c r="T98" i="24"/>
  <c r="U99" i="24"/>
  <c r="U101" i="24"/>
  <c r="U103" i="24"/>
  <c r="U105" i="24"/>
  <c r="U107" i="24"/>
  <c r="S111" i="24"/>
  <c r="U111" i="24"/>
  <c r="Q111" i="24"/>
  <c r="V111" i="24" s="1"/>
  <c r="T50" i="24"/>
  <c r="T54" i="24"/>
  <c r="T58" i="24"/>
  <c r="T62" i="24"/>
  <c r="T66" i="24"/>
  <c r="T70" i="24"/>
  <c r="T74" i="24"/>
  <c r="T78" i="24"/>
  <c r="T82" i="24"/>
  <c r="T86" i="24"/>
  <c r="S94" i="24"/>
  <c r="U95" i="24"/>
  <c r="U100" i="24"/>
  <c r="Q100" i="24"/>
  <c r="V100" i="24" s="1"/>
  <c r="U104" i="24"/>
  <c r="Q104" i="24"/>
  <c r="V104" i="24" s="1"/>
  <c r="U108" i="24"/>
  <c r="Q108" i="24"/>
  <c r="V108" i="24" s="1"/>
  <c r="S121" i="24"/>
  <c r="T121" i="24"/>
  <c r="Q121" i="24"/>
  <c r="V121" i="24" s="1"/>
  <c r="Q50" i="24"/>
  <c r="V50" i="24" s="1"/>
  <c r="Q54" i="24"/>
  <c r="V54" i="24" s="1"/>
  <c r="Q58" i="24"/>
  <c r="V58" i="24" s="1"/>
  <c r="Q62" i="24"/>
  <c r="V62" i="24" s="1"/>
  <c r="Q66" i="24"/>
  <c r="V66" i="24" s="1"/>
  <c r="Q70" i="24"/>
  <c r="V70" i="24" s="1"/>
  <c r="Q74" i="24"/>
  <c r="V74" i="24" s="1"/>
  <c r="Q78" i="24"/>
  <c r="V78" i="24" s="1"/>
  <c r="Q82" i="24"/>
  <c r="V82" i="24" s="1"/>
  <c r="Q86" i="24"/>
  <c r="V86" i="24" s="1"/>
  <c r="T94" i="24"/>
  <c r="Q95" i="24"/>
  <c r="V95" i="24" s="1"/>
  <c r="U97" i="24"/>
  <c r="Q97" i="24"/>
  <c r="V97" i="24" s="1"/>
  <c r="Q99" i="24"/>
  <c r="V99" i="24" s="1"/>
  <c r="S100" i="24"/>
  <c r="Q103" i="24"/>
  <c r="V103" i="24" s="1"/>
  <c r="S104" i="24"/>
  <c r="Q107" i="24"/>
  <c r="V107" i="24" s="1"/>
  <c r="S108" i="24"/>
  <c r="S113" i="24"/>
  <c r="T113" i="24"/>
  <c r="Q113" i="24"/>
  <c r="V113" i="24" s="1"/>
  <c r="U121" i="24"/>
  <c r="T112" i="24"/>
  <c r="U112" i="24"/>
  <c r="U115" i="24"/>
  <c r="Q115" i="24"/>
  <c r="V115" i="24" s="1"/>
  <c r="U118" i="24"/>
  <c r="T120" i="24"/>
  <c r="U123" i="24"/>
  <c r="Q123" i="24"/>
  <c r="V123" i="24" s="1"/>
  <c r="S128" i="24"/>
  <c r="T128" i="24"/>
  <c r="T131" i="24"/>
  <c r="S134" i="24"/>
  <c r="T101" i="24"/>
  <c r="T105" i="24"/>
  <c r="T109" i="24"/>
  <c r="Q112" i="24"/>
  <c r="V112" i="24" s="1"/>
  <c r="S116" i="24"/>
  <c r="U117" i="24"/>
  <c r="Q118" i="24"/>
  <c r="V118" i="24" s="1"/>
  <c r="S124" i="24"/>
  <c r="U125" i="24"/>
  <c r="Q128" i="24"/>
  <c r="V128" i="24" s="1"/>
  <c r="T135" i="24"/>
  <c r="Q101" i="24"/>
  <c r="V101" i="24" s="1"/>
  <c r="Q105" i="24"/>
  <c r="V105" i="24" s="1"/>
  <c r="Q109" i="24"/>
  <c r="V109" i="24" s="1"/>
  <c r="S115" i="24"/>
  <c r="T116" i="24"/>
  <c r="Q117" i="24"/>
  <c r="V117" i="24" s="1"/>
  <c r="U119" i="24"/>
  <c r="Q119" i="24"/>
  <c r="V119" i="24" s="1"/>
  <c r="S123" i="24"/>
  <c r="T124" i="24"/>
  <c r="Q125" i="24"/>
  <c r="V125" i="24" s="1"/>
  <c r="U128" i="24"/>
  <c r="T139" i="24"/>
  <c r="T143" i="24"/>
  <c r="T147" i="24"/>
  <c r="T151" i="24"/>
  <c r="T155" i="24"/>
  <c r="Q129" i="24"/>
  <c r="V129" i="24" s="1"/>
  <c r="Q133" i="24"/>
  <c r="V133" i="24" s="1"/>
  <c r="Q137" i="24"/>
  <c r="V137" i="24" s="1"/>
  <c r="Q141" i="24"/>
  <c r="V141" i="24" s="1"/>
  <c r="Q145" i="24"/>
  <c r="V145" i="24" s="1"/>
  <c r="Q149" i="24"/>
  <c r="V149" i="24" s="1"/>
  <c r="Q153" i="24"/>
  <c r="V153" i="24" s="1"/>
  <c r="Q157" i="24"/>
  <c r="V157" i="24" s="1"/>
  <c r="Q155" i="24"/>
  <c r="V155" i="24" s="1"/>
  <c r="Q151" i="24"/>
  <c r="V151" i="24" s="1"/>
  <c r="Q147" i="24"/>
  <c r="V147" i="24" s="1"/>
  <c r="Q143" i="24"/>
  <c r="V143" i="24" s="1"/>
  <c r="Q139" i="24"/>
  <c r="V139" i="24" s="1"/>
  <c r="Q135" i="24"/>
  <c r="V135" i="24" s="1"/>
  <c r="Q131" i="24"/>
  <c r="V131" i="24" s="1"/>
  <c r="Q158" i="24"/>
  <c r="V158" i="24" s="1"/>
  <c r="Q154" i="24"/>
  <c r="V154" i="24" s="1"/>
  <c r="Q150" i="24"/>
  <c r="V150" i="24" s="1"/>
  <c r="Q146" i="24"/>
  <c r="V146" i="24" s="1"/>
  <c r="Q142" i="24"/>
  <c r="V142" i="24" s="1"/>
  <c r="Q138" i="24"/>
  <c r="V138" i="24" s="1"/>
  <c r="Q134" i="24"/>
  <c r="V134" i="24" s="1"/>
  <c r="Q130" i="24"/>
  <c r="V130" i="24" s="1"/>
  <c r="Q126" i="24"/>
  <c r="V126" i="24" s="1"/>
  <c r="U155" i="24"/>
  <c r="U126" i="24"/>
  <c r="U130" i="24"/>
  <c r="S132" i="24"/>
  <c r="U134" i="24"/>
  <c r="S136" i="24"/>
  <c r="U138" i="24"/>
  <c r="S140" i="24"/>
  <c r="U142" i="24"/>
  <c r="S144" i="24"/>
  <c r="U146" i="24"/>
  <c r="S148" i="24"/>
  <c r="U150" i="24"/>
  <c r="S152" i="24"/>
  <c r="U154" i="24"/>
  <c r="S156" i="24"/>
  <c r="U158" i="24"/>
  <c r="U131" i="24"/>
  <c r="U135" i="24"/>
  <c r="U139" i="24"/>
  <c r="U143" i="24"/>
  <c r="U147" i="24"/>
  <c r="U151" i="24"/>
  <c r="P47" i="6"/>
  <c r="M47" i="6"/>
  <c r="J47" i="6"/>
  <c r="W125" i="24" l="1"/>
  <c r="W34" i="24"/>
  <c r="W152" i="25"/>
  <c r="W169" i="25"/>
  <c r="X169" i="25" s="1"/>
  <c r="Y169" i="25" s="1"/>
  <c r="Z169" i="25" s="1"/>
  <c r="W29" i="25"/>
  <c r="W156" i="24"/>
  <c r="W79" i="24"/>
  <c r="X79" i="24" s="1"/>
  <c r="W106" i="24"/>
  <c r="X106" i="24" s="1"/>
  <c r="W165" i="25"/>
  <c r="X165" i="25" s="1"/>
  <c r="Y165" i="25" s="1"/>
  <c r="Z165" i="25" s="1"/>
  <c r="W35" i="25"/>
  <c r="X35" i="25" s="1"/>
  <c r="W114" i="24"/>
  <c r="X114" i="24" s="1"/>
  <c r="W109" i="25"/>
  <c r="X109" i="25" s="1"/>
  <c r="Y109" i="25" s="1"/>
  <c r="Z109" i="25" s="1"/>
  <c r="W133" i="25"/>
  <c r="W147" i="25"/>
  <c r="X147" i="25" s="1"/>
  <c r="Y147" i="25" s="1"/>
  <c r="Z147" i="25" s="1"/>
  <c r="W146" i="25"/>
  <c r="X146" i="25" s="1"/>
  <c r="X87" i="24"/>
  <c r="Y87" i="24" s="1"/>
  <c r="Z87" i="24" s="1"/>
  <c r="H11" i="6"/>
  <c r="W83" i="24"/>
  <c r="X83" i="24" s="1"/>
  <c r="W45" i="24"/>
  <c r="X45" i="24" s="1"/>
  <c r="H8" i="6"/>
  <c r="W39" i="24"/>
  <c r="X39" i="24" s="1"/>
  <c r="Y39" i="24" s="1"/>
  <c r="Z39" i="24" s="1"/>
  <c r="W71" i="24"/>
  <c r="X71" i="24" s="1"/>
  <c r="X127" i="24"/>
  <c r="W48" i="24"/>
  <c r="X48" i="24" s="1"/>
  <c r="X152" i="25"/>
  <c r="Y152" i="25" s="1"/>
  <c r="Z152" i="25" s="1"/>
  <c r="X116" i="24"/>
  <c r="Y116" i="24" s="1"/>
  <c r="Z116" i="24" s="1"/>
  <c r="W81" i="25"/>
  <c r="X81" i="25" s="1"/>
  <c r="Y81" i="25" s="1"/>
  <c r="Z81" i="25" s="1"/>
  <c r="W52" i="25"/>
  <c r="X52" i="25" s="1"/>
  <c r="Y52" i="25" s="1"/>
  <c r="W39" i="25"/>
  <c r="X39" i="25" s="1"/>
  <c r="Y39" i="25" s="1"/>
  <c r="Z39" i="25" s="1"/>
  <c r="W42" i="25"/>
  <c r="X42" i="25" s="1"/>
  <c r="X185" i="25"/>
  <c r="Y185" i="25" s="1"/>
  <c r="Z185" i="25" s="1"/>
  <c r="X139" i="25"/>
  <c r="Y139" i="25" s="1"/>
  <c r="Z139" i="25" s="1"/>
  <c r="W51" i="24"/>
  <c r="X51" i="24" s="1"/>
  <c r="W67" i="24"/>
  <c r="X67" i="24" s="1"/>
  <c r="W122" i="24"/>
  <c r="X122" i="24" s="1"/>
  <c r="W34" i="25"/>
  <c r="X34" i="25" s="1"/>
  <c r="Y34" i="25" s="1"/>
  <c r="Z34" i="25" s="1"/>
  <c r="W93" i="25"/>
  <c r="X93" i="25" s="1"/>
  <c r="Y93" i="25" s="1"/>
  <c r="Z93" i="25" s="1"/>
  <c r="W161" i="25"/>
  <c r="X161" i="25" s="1"/>
  <c r="Y161" i="25" s="1"/>
  <c r="W51" i="25"/>
  <c r="X51" i="25" s="1"/>
  <c r="W28" i="24"/>
  <c r="X28" i="24" s="1"/>
  <c r="Y28" i="24" s="1"/>
  <c r="W31" i="24"/>
  <c r="X31" i="24" s="1"/>
  <c r="Y31" i="24" s="1"/>
  <c r="G7" i="24"/>
  <c r="W110" i="24"/>
  <c r="X110" i="24" s="1"/>
  <c r="W140" i="24"/>
  <c r="W55" i="24"/>
  <c r="X55" i="24" s="1"/>
  <c r="W49" i="24"/>
  <c r="X49" i="24" s="1"/>
  <c r="X133" i="25"/>
  <c r="Y133" i="25" s="1"/>
  <c r="Z133" i="25" s="1"/>
  <c r="W98" i="25"/>
  <c r="X98" i="25" s="1"/>
  <c r="Y98" i="25" s="1"/>
  <c r="W181" i="25"/>
  <c r="X181" i="25" s="1"/>
  <c r="Y181" i="25" s="1"/>
  <c r="Z181" i="25" s="1"/>
  <c r="W30" i="25"/>
  <c r="X30" i="25" s="1"/>
  <c r="Y30" i="25" s="1"/>
  <c r="Z30" i="25" s="1"/>
  <c r="W122" i="25"/>
  <c r="X122" i="25" s="1"/>
  <c r="Y122" i="25" s="1"/>
  <c r="Z122" i="25" s="1"/>
  <c r="W50" i="25"/>
  <c r="X50" i="25" s="1"/>
  <c r="Y50" i="25" s="1"/>
  <c r="Z50" i="25" s="1"/>
  <c r="W114" i="25"/>
  <c r="W89" i="25"/>
  <c r="X89" i="25" s="1"/>
  <c r="Y89" i="25" s="1"/>
  <c r="Z89" i="25" s="1"/>
  <c r="W105" i="25"/>
  <c r="X105" i="25" s="1"/>
  <c r="Y105" i="25" s="1"/>
  <c r="W121" i="25"/>
  <c r="X121" i="25" s="1"/>
  <c r="W189" i="25"/>
  <c r="X189" i="25" s="1"/>
  <c r="W31" i="25"/>
  <c r="X31" i="25" s="1"/>
  <c r="Y31" i="25" s="1"/>
  <c r="Z31" i="25" s="1"/>
  <c r="W173" i="25"/>
  <c r="X173" i="25" s="1"/>
  <c r="Y173" i="25" s="1"/>
  <c r="Z173" i="25" s="1"/>
  <c r="W63" i="25"/>
  <c r="X63" i="25" s="1"/>
  <c r="Y63" i="25" s="1"/>
  <c r="Z63" i="25" s="1"/>
  <c r="W85" i="25"/>
  <c r="X85" i="25" s="1"/>
  <c r="Y85" i="25" s="1"/>
  <c r="W40" i="25"/>
  <c r="X40" i="25" s="1"/>
  <c r="Y40" i="25" s="1"/>
  <c r="W151" i="25"/>
  <c r="X151" i="25" s="1"/>
  <c r="Y151" i="25" s="1"/>
  <c r="Z151" i="25" s="1"/>
  <c r="W154" i="25"/>
  <c r="X154" i="25" s="1"/>
  <c r="Y154" i="25" s="1"/>
  <c r="Z154" i="25" s="1"/>
  <c r="W144" i="25"/>
  <c r="X144" i="25" s="1"/>
  <c r="X144" i="24"/>
  <c r="Y144" i="24" s="1"/>
  <c r="W59" i="24"/>
  <c r="X59" i="24" s="1"/>
  <c r="W75" i="24"/>
  <c r="X75" i="24" s="1"/>
  <c r="Y75" i="24" s="1"/>
  <c r="W94" i="24"/>
  <c r="X94" i="24" s="1"/>
  <c r="Y94" i="24" s="1"/>
  <c r="W102" i="24"/>
  <c r="X102" i="24" s="1"/>
  <c r="Y102" i="24" s="1"/>
  <c r="Z102" i="24" s="1"/>
  <c r="W124" i="24"/>
  <c r="X124" i="24" s="1"/>
  <c r="Y124" i="24" s="1"/>
  <c r="Z124" i="24" s="1"/>
  <c r="W132" i="24"/>
  <c r="X132" i="24" s="1"/>
  <c r="Y132" i="24" s="1"/>
  <c r="W148" i="24"/>
  <c r="X148" i="24" s="1"/>
  <c r="Y148" i="24" s="1"/>
  <c r="Z148" i="24" s="1"/>
  <c r="W61" i="25"/>
  <c r="X61" i="25" s="1"/>
  <c r="Y61" i="25" s="1"/>
  <c r="X83" i="25"/>
  <c r="Y83" i="25" s="1"/>
  <c r="W73" i="25"/>
  <c r="X73" i="25" s="1"/>
  <c r="W60" i="25"/>
  <c r="X60" i="25" s="1"/>
  <c r="Y60" i="25" s="1"/>
  <c r="W44" i="25"/>
  <c r="X44" i="25" s="1"/>
  <c r="Y44" i="25" s="1"/>
  <c r="Z44" i="25" s="1"/>
  <c r="W28" i="25"/>
  <c r="X28" i="25" s="1"/>
  <c r="Y28" i="25" s="1"/>
  <c r="W97" i="25"/>
  <c r="X97" i="25" s="1"/>
  <c r="W123" i="25"/>
  <c r="X123" i="25" s="1"/>
  <c r="W134" i="25"/>
  <c r="X134" i="25" s="1"/>
  <c r="Y134" i="25" s="1"/>
  <c r="Z134" i="25" s="1"/>
  <c r="W43" i="25"/>
  <c r="X43" i="25" s="1"/>
  <c r="Y43" i="25" s="1"/>
  <c r="Z43" i="25" s="1"/>
  <c r="W67" i="25"/>
  <c r="X67" i="25" s="1"/>
  <c r="W177" i="25"/>
  <c r="W74" i="24"/>
  <c r="X74" i="24" s="1"/>
  <c r="W38" i="24"/>
  <c r="X38" i="24" s="1"/>
  <c r="Y38" i="24" s="1"/>
  <c r="Z38" i="24" s="1"/>
  <c r="W63" i="24"/>
  <c r="X63" i="24" s="1"/>
  <c r="W92" i="24"/>
  <c r="W152" i="24"/>
  <c r="X152" i="24" s="1"/>
  <c r="W72" i="25"/>
  <c r="X72" i="25" s="1"/>
  <c r="Y72" i="25" s="1"/>
  <c r="Z72" i="25" s="1"/>
  <c r="W66" i="25"/>
  <c r="X66" i="25" s="1"/>
  <c r="W77" i="25"/>
  <c r="X77" i="25" s="1"/>
  <c r="Y77" i="25" s="1"/>
  <c r="Z77" i="25" s="1"/>
  <c r="W101" i="25"/>
  <c r="X101" i="25" s="1"/>
  <c r="W117" i="25"/>
  <c r="X117" i="25" s="1"/>
  <c r="Y117" i="25" s="1"/>
  <c r="Z117" i="25" s="1"/>
  <c r="W59" i="25"/>
  <c r="W69" i="25"/>
  <c r="X69" i="25" s="1"/>
  <c r="Y69" i="25" s="1"/>
  <c r="W41" i="24"/>
  <c r="X41" i="24" s="1"/>
  <c r="Y41" i="24" s="1"/>
  <c r="W49" i="25"/>
  <c r="X49" i="25" s="1"/>
  <c r="Y49" i="25" s="1"/>
  <c r="Z49" i="25" s="1"/>
  <c r="W33" i="25"/>
  <c r="X33" i="25" s="1"/>
  <c r="X87" i="25"/>
  <c r="Y87" i="25" s="1"/>
  <c r="W64" i="25"/>
  <c r="X64" i="25" s="1"/>
  <c r="W48" i="25"/>
  <c r="X48" i="25" s="1"/>
  <c r="Y48" i="25" s="1"/>
  <c r="W32" i="25"/>
  <c r="X32" i="25" s="1"/>
  <c r="Y32" i="25" s="1"/>
  <c r="W136" i="25"/>
  <c r="X136" i="25" s="1"/>
  <c r="W68" i="25"/>
  <c r="X68" i="25" s="1"/>
  <c r="Y68" i="25" s="1"/>
  <c r="W32" i="24"/>
  <c r="X32" i="24" s="1"/>
  <c r="W65" i="25"/>
  <c r="W90" i="25"/>
  <c r="X90" i="25" s="1"/>
  <c r="Y90" i="25" s="1"/>
  <c r="W106" i="25"/>
  <c r="X106" i="25" s="1"/>
  <c r="Y106" i="25" s="1"/>
  <c r="W44" i="24"/>
  <c r="X44" i="24" s="1"/>
  <c r="Y44" i="24" s="1"/>
  <c r="Z44" i="24" s="1"/>
  <c r="W91" i="24"/>
  <c r="X91" i="24" s="1"/>
  <c r="Y91" i="24" s="1"/>
  <c r="Z91" i="24" s="1"/>
  <c r="X126" i="25"/>
  <c r="Y126" i="25" s="1"/>
  <c r="Z126" i="25" s="1"/>
  <c r="X79" i="25"/>
  <c r="Y79" i="25" s="1"/>
  <c r="W29" i="24"/>
  <c r="X29" i="24" s="1"/>
  <c r="Y29" i="24" s="1"/>
  <c r="X138" i="25"/>
  <c r="Y138" i="25" s="1"/>
  <c r="Z138" i="25" s="1"/>
  <c r="W46" i="25"/>
  <c r="X46" i="25" s="1"/>
  <c r="Y46" i="25" s="1"/>
  <c r="Z46" i="25" s="1"/>
  <c r="X33" i="24"/>
  <c r="Y33" i="24" s="1"/>
  <c r="Z33" i="24" s="1"/>
  <c r="X130" i="25"/>
  <c r="Y130" i="25" s="1"/>
  <c r="Z130" i="25" s="1"/>
  <c r="X75" i="25"/>
  <c r="Y75" i="25" s="1"/>
  <c r="Z75" i="25" s="1"/>
  <c r="W36" i="25"/>
  <c r="X36" i="25" s="1"/>
  <c r="H11" i="16"/>
  <c r="W38" i="25"/>
  <c r="X38" i="25" s="1"/>
  <c r="W56" i="25"/>
  <c r="X56" i="25" s="1"/>
  <c r="X45" i="25"/>
  <c r="Y45" i="25" s="1"/>
  <c r="Z45" i="25" s="1"/>
  <c r="G7" i="25"/>
  <c r="H7" i="16" s="1"/>
  <c r="H8" i="16"/>
  <c r="X156" i="24"/>
  <c r="Y156" i="24" s="1"/>
  <c r="W42" i="24"/>
  <c r="X42" i="24" s="1"/>
  <c r="W37" i="24"/>
  <c r="X37" i="24" s="1"/>
  <c r="Y37" i="24" s="1"/>
  <c r="Z37" i="24" s="1"/>
  <c r="W30" i="24"/>
  <c r="X30" i="24" s="1"/>
  <c r="Y30" i="24" s="1"/>
  <c r="Z30" i="24" s="1"/>
  <c r="W47" i="24"/>
  <c r="X47" i="24" s="1"/>
  <c r="Y47" i="24" s="1"/>
  <c r="Z47" i="24" s="1"/>
  <c r="W80" i="24"/>
  <c r="W93" i="24"/>
  <c r="X93" i="24" s="1"/>
  <c r="Y93" i="24" s="1"/>
  <c r="Z93" i="24" s="1"/>
  <c r="W126" i="24"/>
  <c r="X126" i="24" s="1"/>
  <c r="Y126" i="24" s="1"/>
  <c r="W57" i="24"/>
  <c r="W73" i="24"/>
  <c r="X73" i="24" s="1"/>
  <c r="Y73" i="24" s="1"/>
  <c r="W89" i="24"/>
  <c r="X89" i="24" s="1"/>
  <c r="W113" i="24"/>
  <c r="X113" i="24" s="1"/>
  <c r="W108" i="24"/>
  <c r="X108" i="24" s="1"/>
  <c r="W131" i="24"/>
  <c r="X131" i="24" s="1"/>
  <c r="Y131" i="24" s="1"/>
  <c r="Z131" i="24" s="1"/>
  <c r="W147" i="24"/>
  <c r="X147" i="24" s="1"/>
  <c r="W118" i="24"/>
  <c r="X118" i="24" s="1"/>
  <c r="Y118" i="24" s="1"/>
  <c r="Z118" i="24" s="1"/>
  <c r="W136" i="24"/>
  <c r="X136" i="24" s="1"/>
  <c r="Y136" i="24" s="1"/>
  <c r="W137" i="24"/>
  <c r="X137" i="24" s="1"/>
  <c r="Y137" i="24" s="1"/>
  <c r="W153" i="24"/>
  <c r="X153" i="24" s="1"/>
  <c r="W53" i="25"/>
  <c r="X53" i="25" s="1"/>
  <c r="Y53" i="25" s="1"/>
  <c r="Z53" i="25" s="1"/>
  <c r="W37" i="25"/>
  <c r="X37" i="25" s="1"/>
  <c r="Y37" i="25" s="1"/>
  <c r="W113" i="25"/>
  <c r="X113" i="25" s="1"/>
  <c r="Y113" i="25" s="1"/>
  <c r="Z113" i="25" s="1"/>
  <c r="W55" i="25"/>
  <c r="X55" i="25" s="1"/>
  <c r="W27" i="25"/>
  <c r="X27" i="25" s="1"/>
  <c r="W116" i="25"/>
  <c r="W74" i="25"/>
  <c r="X74" i="25" s="1"/>
  <c r="W120" i="25"/>
  <c r="X120" i="25" s="1"/>
  <c r="W95" i="25"/>
  <c r="X95" i="25" s="1"/>
  <c r="Y95" i="25" s="1"/>
  <c r="W111" i="25"/>
  <c r="X111" i="25" s="1"/>
  <c r="Y111" i="25" s="1"/>
  <c r="W129" i="25"/>
  <c r="W131" i="25"/>
  <c r="X131" i="25" s="1"/>
  <c r="Y131" i="25" s="1"/>
  <c r="W145" i="25"/>
  <c r="X145" i="25" s="1"/>
  <c r="W128" i="25"/>
  <c r="W150" i="25"/>
  <c r="W180" i="25"/>
  <c r="W140" i="25"/>
  <c r="X140" i="25" s="1"/>
  <c r="Y140" i="25" s="1"/>
  <c r="W156" i="25"/>
  <c r="W184" i="25"/>
  <c r="X184" i="25" s="1"/>
  <c r="W170" i="25"/>
  <c r="W186" i="25"/>
  <c r="W167" i="25"/>
  <c r="X167" i="25" s="1"/>
  <c r="W183" i="25"/>
  <c r="X183" i="25" s="1"/>
  <c r="W76" i="25"/>
  <c r="X76" i="25" s="1"/>
  <c r="W92" i="25"/>
  <c r="X92" i="25" s="1"/>
  <c r="W78" i="25"/>
  <c r="W94" i="25"/>
  <c r="X94" i="25" s="1"/>
  <c r="W110" i="25"/>
  <c r="X110" i="25" s="1"/>
  <c r="W99" i="25"/>
  <c r="X99" i="25" s="1"/>
  <c r="W115" i="25"/>
  <c r="W135" i="25"/>
  <c r="W132" i="25"/>
  <c r="X132" i="25" s="1"/>
  <c r="Y132" i="25" s="1"/>
  <c r="W188" i="25"/>
  <c r="W160" i="25"/>
  <c r="W158" i="25"/>
  <c r="W174" i="25"/>
  <c r="W190" i="25"/>
  <c r="W171" i="25"/>
  <c r="X171" i="25" s="1"/>
  <c r="W187" i="25"/>
  <c r="X187" i="25" s="1"/>
  <c r="W112" i="25"/>
  <c r="W96" i="25"/>
  <c r="X96" i="25" s="1"/>
  <c r="W80" i="25"/>
  <c r="X80" i="25" s="1"/>
  <c r="Y80" i="25" s="1"/>
  <c r="G17" i="25"/>
  <c r="X29" i="25"/>
  <c r="Y29" i="25" s="1"/>
  <c r="W71" i="25"/>
  <c r="X71" i="25" s="1"/>
  <c r="W100" i="25"/>
  <c r="X100" i="25" s="1"/>
  <c r="W57" i="25"/>
  <c r="W141" i="25"/>
  <c r="X141" i="25" s="1"/>
  <c r="Y141" i="25" s="1"/>
  <c r="W82" i="25"/>
  <c r="W149" i="25"/>
  <c r="W103" i="25"/>
  <c r="X103" i="25" s="1"/>
  <c r="W119" i="25"/>
  <c r="W137" i="25"/>
  <c r="W157" i="25"/>
  <c r="X157" i="25" s="1"/>
  <c r="Y157" i="25" s="1"/>
  <c r="W164" i="25"/>
  <c r="W155" i="25"/>
  <c r="X155" i="25" s="1"/>
  <c r="Y155" i="25" s="1"/>
  <c r="W148" i="25"/>
  <c r="X148" i="25" s="1"/>
  <c r="W168" i="25"/>
  <c r="W162" i="25"/>
  <c r="X162" i="25" s="1"/>
  <c r="W178" i="25"/>
  <c r="W159" i="25"/>
  <c r="W175" i="25"/>
  <c r="W84" i="25"/>
  <c r="Y47" i="25"/>
  <c r="Z47" i="25" s="1"/>
  <c r="W54" i="25"/>
  <c r="W108" i="25"/>
  <c r="W41" i="25"/>
  <c r="X41" i="25" s="1"/>
  <c r="W153" i="25"/>
  <c r="W70" i="25"/>
  <c r="W86" i="25"/>
  <c r="W102" i="25"/>
  <c r="W118" i="25"/>
  <c r="X118" i="25" s="1"/>
  <c r="W91" i="25"/>
  <c r="W107" i="25"/>
  <c r="X107" i="25" s="1"/>
  <c r="W125" i="25"/>
  <c r="X125" i="25" s="1"/>
  <c r="W127" i="25"/>
  <c r="W143" i="25"/>
  <c r="W124" i="25"/>
  <c r="W142" i="25"/>
  <c r="W172" i="25"/>
  <c r="W176" i="25"/>
  <c r="X176" i="25" s="1"/>
  <c r="W166" i="25"/>
  <c r="W182" i="25"/>
  <c r="W163" i="25"/>
  <c r="W179" i="25"/>
  <c r="X179" i="25" s="1"/>
  <c r="W104" i="25"/>
  <c r="X104" i="25" s="1"/>
  <c r="W88" i="25"/>
  <c r="W58" i="25"/>
  <c r="X58" i="25" s="1"/>
  <c r="W62" i="25"/>
  <c r="W117" i="24"/>
  <c r="X117" i="24" s="1"/>
  <c r="W99" i="24"/>
  <c r="X99" i="24" s="1"/>
  <c r="W154" i="24"/>
  <c r="X154" i="24" s="1"/>
  <c r="W119" i="24"/>
  <c r="X119" i="24" s="1"/>
  <c r="W36" i="24"/>
  <c r="X36" i="24" s="1"/>
  <c r="W86" i="24"/>
  <c r="X86" i="24" s="1"/>
  <c r="Y86" i="24" s="1"/>
  <c r="W78" i="24"/>
  <c r="X78" i="24" s="1"/>
  <c r="W70" i="24"/>
  <c r="X70" i="24" s="1"/>
  <c r="Y70" i="24" s="1"/>
  <c r="W62" i="24"/>
  <c r="X62" i="24" s="1"/>
  <c r="W95" i="24"/>
  <c r="X95" i="24" s="1"/>
  <c r="W46" i="24"/>
  <c r="X46" i="24" s="1"/>
  <c r="W40" i="24"/>
  <c r="X40" i="24" s="1"/>
  <c r="X34" i="24"/>
  <c r="Y34" i="24" s="1"/>
  <c r="Z34" i="24" s="1"/>
  <c r="W52" i="24"/>
  <c r="W68" i="24"/>
  <c r="X68" i="24" s="1"/>
  <c r="W84" i="24"/>
  <c r="W101" i="24"/>
  <c r="X101" i="24" s="1"/>
  <c r="W61" i="24"/>
  <c r="X61" i="24" s="1"/>
  <c r="W77" i="24"/>
  <c r="X77" i="24" s="1"/>
  <c r="W90" i="24"/>
  <c r="W103" i="24"/>
  <c r="X103" i="24" s="1"/>
  <c r="W115" i="24"/>
  <c r="X115" i="24" s="1"/>
  <c r="W96" i="24"/>
  <c r="W112" i="24"/>
  <c r="X112" i="24" s="1"/>
  <c r="W135" i="24"/>
  <c r="X135" i="24" s="1"/>
  <c r="W151" i="24"/>
  <c r="X151" i="24" s="1"/>
  <c r="W141" i="24"/>
  <c r="W157" i="24"/>
  <c r="X157" i="24" s="1"/>
  <c r="W142" i="24"/>
  <c r="X142" i="24" s="1"/>
  <c r="W158" i="24"/>
  <c r="X158" i="24" s="1"/>
  <c r="X96" i="24"/>
  <c r="W64" i="24"/>
  <c r="Y127" i="24"/>
  <c r="Z127" i="24" s="1"/>
  <c r="W97" i="24"/>
  <c r="W66" i="24"/>
  <c r="X66" i="24" s="1"/>
  <c r="W82" i="24"/>
  <c r="X82" i="24" s="1"/>
  <c r="Y82" i="24" s="1"/>
  <c r="W50" i="24"/>
  <c r="X50" i="24" s="1"/>
  <c r="W56" i="24"/>
  <c r="W72" i="24"/>
  <c r="X72" i="24" s="1"/>
  <c r="W88" i="24"/>
  <c r="W105" i="24"/>
  <c r="W65" i="24"/>
  <c r="W81" i="24"/>
  <c r="X81" i="24" s="1"/>
  <c r="W98" i="24"/>
  <c r="W107" i="24"/>
  <c r="X107" i="24" s="1"/>
  <c r="W121" i="24"/>
  <c r="X121" i="24" s="1"/>
  <c r="W100" i="24"/>
  <c r="X100" i="24" s="1"/>
  <c r="W120" i="24"/>
  <c r="W139" i="24"/>
  <c r="W155" i="24"/>
  <c r="X155" i="24" s="1"/>
  <c r="W129" i="24"/>
  <c r="W145" i="24"/>
  <c r="W130" i="24"/>
  <c r="W146" i="24"/>
  <c r="X146" i="24" s="1"/>
  <c r="W58" i="24"/>
  <c r="W138" i="24"/>
  <c r="X138" i="24" s="1"/>
  <c r="Y138" i="24" s="1"/>
  <c r="X125" i="24"/>
  <c r="W54" i="24"/>
  <c r="G17" i="24"/>
  <c r="W43" i="24"/>
  <c r="W60" i="24"/>
  <c r="W76" i="24"/>
  <c r="W109" i="24"/>
  <c r="W53" i="24"/>
  <c r="W69" i="24"/>
  <c r="X69" i="24" s="1"/>
  <c r="W85" i="24"/>
  <c r="X85" i="24" s="1"/>
  <c r="W111" i="24"/>
  <c r="X111" i="24" s="1"/>
  <c r="W123" i="24"/>
  <c r="W104" i="24"/>
  <c r="W128" i="24"/>
  <c r="X128" i="24" s="1"/>
  <c r="W143" i="24"/>
  <c r="X143" i="24" s="1"/>
  <c r="W133" i="24"/>
  <c r="X133" i="24" s="1"/>
  <c r="W149" i="24"/>
  <c r="W134" i="24"/>
  <c r="W150" i="24"/>
  <c r="G10" i="6"/>
  <c r="Y79" i="24" l="1"/>
  <c r="Z79" i="24" s="1"/>
  <c r="Y49" i="24"/>
  <c r="Z49" i="24" s="1"/>
  <c r="Y146" i="25"/>
  <c r="Z146" i="25" s="1"/>
  <c r="Y67" i="24"/>
  <c r="Z67" i="24" s="1"/>
  <c r="Y189" i="25"/>
  <c r="Z189" i="25" s="1"/>
  <c r="Y114" i="24"/>
  <c r="Z114" i="24" s="1"/>
  <c r="Y45" i="24"/>
  <c r="Z45" i="24" s="1"/>
  <c r="X140" i="24"/>
  <c r="Y140" i="24" s="1"/>
  <c r="Z140" i="24" s="1"/>
  <c r="Y71" i="24"/>
  <c r="Z71" i="24" s="1"/>
  <c r="H7" i="6"/>
  <c r="G14" i="24"/>
  <c r="Z161" i="25"/>
  <c r="Y59" i="24"/>
  <c r="Z59" i="24" s="1"/>
  <c r="Y122" i="24"/>
  <c r="Z122" i="24" s="1"/>
  <c r="Y42" i="24"/>
  <c r="Z42" i="24" s="1"/>
  <c r="Y51" i="25"/>
  <c r="Z51" i="25" s="1"/>
  <c r="Y110" i="24"/>
  <c r="Z110" i="24" s="1"/>
  <c r="X65" i="25"/>
  <c r="Y97" i="25"/>
  <c r="Z97" i="25" s="1"/>
  <c r="Y55" i="24"/>
  <c r="Z55" i="24" s="1"/>
  <c r="Y74" i="24"/>
  <c r="Y63" i="24"/>
  <c r="Z63" i="24" s="1"/>
  <c r="Z79" i="25"/>
  <c r="X114" i="25"/>
  <c r="Y114" i="25" s="1"/>
  <c r="Z114" i="25" s="1"/>
  <c r="X92" i="24"/>
  <c r="Y92" i="24" s="1"/>
  <c r="Z92" i="24" s="1"/>
  <c r="Y136" i="25"/>
  <c r="Z136" i="25" s="1"/>
  <c r="Z28" i="24"/>
  <c r="X177" i="25"/>
  <c r="Y177" i="25" s="1"/>
  <c r="Z177" i="25" s="1"/>
  <c r="Z126" i="24"/>
  <c r="Y96" i="24"/>
  <c r="Z96" i="24" s="1"/>
  <c r="Z94" i="24"/>
  <c r="X59" i="25"/>
  <c r="Y59" i="25" s="1"/>
  <c r="Z59" i="25" s="1"/>
  <c r="Z74" i="24"/>
  <c r="Y144" i="25"/>
  <c r="Z144" i="25" s="1"/>
  <c r="Y67" i="25"/>
  <c r="Z67" i="25" s="1"/>
  <c r="Z144" i="24"/>
  <c r="Z105" i="25"/>
  <c r="Z41" i="24"/>
  <c r="Z85" i="25"/>
  <c r="Y35" i="25"/>
  <c r="Z35" i="25" s="1"/>
  <c r="Z83" i="25"/>
  <c r="Z69" i="25"/>
  <c r="Z132" i="24"/>
  <c r="Z156" i="24"/>
  <c r="Y123" i="25"/>
  <c r="Z123" i="25" s="1"/>
  <c r="Z87" i="25"/>
  <c r="Y32" i="24"/>
  <c r="Z32" i="24" s="1"/>
  <c r="G18" i="25"/>
  <c r="Y153" i="24"/>
  <c r="Z153" i="24" s="1"/>
  <c r="Y147" i="24"/>
  <c r="Z147" i="24" s="1"/>
  <c r="Y27" i="25"/>
  <c r="Z27" i="25" s="1"/>
  <c r="Y115" i="24"/>
  <c r="Z115" i="24" s="1"/>
  <c r="Y95" i="24"/>
  <c r="Z95" i="24" s="1"/>
  <c r="Z70" i="24"/>
  <c r="Z29" i="25"/>
  <c r="Z90" i="25"/>
  <c r="X78" i="25"/>
  <c r="Y78" i="25" s="1"/>
  <c r="X127" i="25"/>
  <c r="Y127" i="25" s="1"/>
  <c r="Z127" i="25" s="1"/>
  <c r="X190" i="25"/>
  <c r="Y190" i="25" s="1"/>
  <c r="Z190" i="25" s="1"/>
  <c r="Y107" i="24"/>
  <c r="Z107" i="24" s="1"/>
  <c r="Y50" i="24"/>
  <c r="Z50" i="24" s="1"/>
  <c r="Y66" i="24"/>
  <c r="Z66" i="24" s="1"/>
  <c r="Z98" i="25"/>
  <c r="Z37" i="25"/>
  <c r="Y120" i="25"/>
  <c r="Z120" i="25" s="1"/>
  <c r="X84" i="25"/>
  <c r="Y84" i="25" s="1"/>
  <c r="Z84" i="25" s="1"/>
  <c r="Y42" i="25"/>
  <c r="Z42" i="25" s="1"/>
  <c r="G14" i="25"/>
  <c r="H14" i="16" s="1"/>
  <c r="Z86" i="24"/>
  <c r="Y104" i="25"/>
  <c r="Z104" i="25" s="1"/>
  <c r="Z48" i="25"/>
  <c r="Y92" i="25"/>
  <c r="Z92" i="25" s="1"/>
  <c r="Y76" i="25"/>
  <c r="Z76" i="25" s="1"/>
  <c r="Y110" i="25"/>
  <c r="Z110" i="25" s="1"/>
  <c r="X80" i="24"/>
  <c r="Y80" i="24" s="1"/>
  <c r="Y101" i="25"/>
  <c r="Z101" i="25" s="1"/>
  <c r="Y100" i="24"/>
  <c r="Z100" i="24" s="1"/>
  <c r="Y81" i="24"/>
  <c r="Z81" i="24" s="1"/>
  <c r="Y77" i="24"/>
  <c r="Z77" i="24" s="1"/>
  <c r="Y68" i="24"/>
  <c r="Z68" i="24" s="1"/>
  <c r="Y46" i="24"/>
  <c r="Z46" i="24" s="1"/>
  <c r="Y62" i="24"/>
  <c r="Z62" i="24" s="1"/>
  <c r="Y36" i="24"/>
  <c r="Z36" i="24" s="1"/>
  <c r="Y99" i="24"/>
  <c r="Z99" i="24" s="1"/>
  <c r="Z106" i="25"/>
  <c r="Z68" i="25"/>
  <c r="X172" i="25"/>
  <c r="Y172" i="25" s="1"/>
  <c r="Z172" i="25" s="1"/>
  <c r="X115" i="25"/>
  <c r="Y115" i="25" s="1"/>
  <c r="Y55" i="25"/>
  <c r="Z55" i="25" s="1"/>
  <c r="Y89" i="24"/>
  <c r="Z89" i="24" s="1"/>
  <c r="Y38" i="25"/>
  <c r="Z38" i="25" s="1"/>
  <c r="X57" i="24"/>
  <c r="Y71" i="25"/>
  <c r="Z71" i="25" s="1"/>
  <c r="X70" i="25"/>
  <c r="Y66" i="25"/>
  <c r="Z66" i="25" s="1"/>
  <c r="Y118" i="25"/>
  <c r="Z118" i="25" s="1"/>
  <c r="X108" i="25"/>
  <c r="Y108" i="25" s="1"/>
  <c r="Z108" i="25" s="1"/>
  <c r="Y73" i="25"/>
  <c r="Z73" i="25" s="1"/>
  <c r="Z52" i="25"/>
  <c r="Y103" i="25"/>
  <c r="Z103" i="25" s="1"/>
  <c r="Y125" i="25"/>
  <c r="Z125" i="25" s="1"/>
  <c r="X86" i="25"/>
  <c r="Y86" i="25" s="1"/>
  <c r="Z86" i="25" s="1"/>
  <c r="Z28" i="25"/>
  <c r="X54" i="25"/>
  <c r="Y54" i="25" s="1"/>
  <c r="X112" i="25"/>
  <c r="Y112" i="25" s="1"/>
  <c r="Z32" i="25"/>
  <c r="Y74" i="25"/>
  <c r="Z74" i="25" s="1"/>
  <c r="Y36" i="25"/>
  <c r="X82" i="25"/>
  <c r="Y82" i="25" s="1"/>
  <c r="X174" i="25"/>
  <c r="Y174" i="25" s="1"/>
  <c r="X182" i="25"/>
  <c r="Y182" i="25" s="1"/>
  <c r="Z182" i="25" s="1"/>
  <c r="X180" i="25"/>
  <c r="Y180" i="25" s="1"/>
  <c r="Z180" i="25" s="1"/>
  <c r="X91" i="25"/>
  <c r="X142" i="25"/>
  <c r="X128" i="25"/>
  <c r="Y167" i="25"/>
  <c r="Z167" i="25" s="1"/>
  <c r="Y184" i="25"/>
  <c r="Z184" i="25" s="1"/>
  <c r="X150" i="25"/>
  <c r="X153" i="25"/>
  <c r="Y153" i="25" s="1"/>
  <c r="Z153" i="25" s="1"/>
  <c r="X170" i="25"/>
  <c r="X188" i="25"/>
  <c r="Y188" i="25" s="1"/>
  <c r="Z188" i="25" s="1"/>
  <c r="X57" i="25"/>
  <c r="Y57" i="25" s="1"/>
  <c r="Y148" i="25"/>
  <c r="Z148" i="25" s="1"/>
  <c r="Z155" i="25"/>
  <c r="X159" i="25"/>
  <c r="Y159" i="25" s="1"/>
  <c r="Z159" i="25" s="1"/>
  <c r="Z157" i="25"/>
  <c r="X62" i="25"/>
  <c r="Y62" i="25" s="1"/>
  <c r="Z62" i="25" s="1"/>
  <c r="X116" i="25"/>
  <c r="Y116" i="25" s="1"/>
  <c r="X88" i="25"/>
  <c r="Y88" i="25" s="1"/>
  <c r="Z88" i="25" s="1"/>
  <c r="Z131" i="25"/>
  <c r="Z140" i="25"/>
  <c r="Y56" i="25"/>
  <c r="Z56" i="25" s="1"/>
  <c r="Z60" i="25"/>
  <c r="Y33" i="25"/>
  <c r="Z33" i="25" s="1"/>
  <c r="Y100" i="25"/>
  <c r="Z100" i="25" s="1"/>
  <c r="Y58" i="25"/>
  <c r="Z58" i="25" s="1"/>
  <c r="Z80" i="25"/>
  <c r="Y99" i="25"/>
  <c r="Z99" i="25" s="1"/>
  <c r="Y96" i="25"/>
  <c r="Z96" i="25" s="1"/>
  <c r="X124" i="25"/>
  <c r="Y124" i="25" s="1"/>
  <c r="Z124" i="25" s="1"/>
  <c r="Z141" i="25"/>
  <c r="Y187" i="25"/>
  <c r="Z187" i="25" s="1"/>
  <c r="Y64" i="25"/>
  <c r="Z64" i="25" s="1"/>
  <c r="X158" i="25"/>
  <c r="Y162" i="25"/>
  <c r="Z162" i="25" s="1"/>
  <c r="Y179" i="25"/>
  <c r="Z179" i="25" s="1"/>
  <c r="Z61" i="25"/>
  <c r="Y145" i="25"/>
  <c r="Z145" i="25" s="1"/>
  <c r="X178" i="25"/>
  <c r="Y178" i="25" s="1"/>
  <c r="X160" i="25"/>
  <c r="Y160" i="25" s="1"/>
  <c r="Z160" i="25" s="1"/>
  <c r="Y121" i="25"/>
  <c r="Z121" i="25" s="1"/>
  <c r="X119" i="25"/>
  <c r="Y119" i="25" s="1"/>
  <c r="Z119" i="25" s="1"/>
  <c r="Z132" i="25"/>
  <c r="X149" i="25"/>
  <c r="Y149" i="25" s="1"/>
  <c r="X102" i="25"/>
  <c r="Y102" i="25" s="1"/>
  <c r="Y41" i="25"/>
  <c r="Z41" i="25" s="1"/>
  <c r="Z40" i="25"/>
  <c r="Y107" i="25"/>
  <c r="Z107" i="25" s="1"/>
  <c r="Y183" i="25"/>
  <c r="Z183" i="25" s="1"/>
  <c r="X164" i="25"/>
  <c r="Y164" i="25" s="1"/>
  <c r="Z164" i="25" s="1"/>
  <c r="Y176" i="25"/>
  <c r="Z176" i="25" s="1"/>
  <c r="X129" i="25"/>
  <c r="Y129" i="25" s="1"/>
  <c r="Z129" i="25" s="1"/>
  <c r="X166" i="25"/>
  <c r="Y166" i="25" s="1"/>
  <c r="Z166" i="25" s="1"/>
  <c r="X143" i="25"/>
  <c r="Y143" i="25" s="1"/>
  <c r="Z143" i="25" s="1"/>
  <c r="X156" i="25"/>
  <c r="Y156" i="25" s="1"/>
  <c r="Z156" i="25" s="1"/>
  <c r="X186" i="25"/>
  <c r="Y186" i="25" s="1"/>
  <c r="Z186" i="25" s="1"/>
  <c r="X168" i="25"/>
  <c r="Z95" i="25"/>
  <c r="Z111" i="25"/>
  <c r="X135" i="25"/>
  <c r="X137" i="25"/>
  <c r="Y137" i="25" s="1"/>
  <c r="Y171" i="25"/>
  <c r="Z171" i="25" s="1"/>
  <c r="X163" i="25"/>
  <c r="X175" i="25"/>
  <c r="Y94" i="25"/>
  <c r="Z94" i="25" s="1"/>
  <c r="Y117" i="24"/>
  <c r="Z117" i="24" s="1"/>
  <c r="Y101" i="24"/>
  <c r="Z101" i="24" s="1"/>
  <c r="Z82" i="24"/>
  <c r="Y112" i="24"/>
  <c r="Z112" i="24" s="1"/>
  <c r="Y125" i="24"/>
  <c r="Z125" i="24" s="1"/>
  <c r="X64" i="24"/>
  <c r="Y64" i="24" s="1"/>
  <c r="Z64" i="24" s="1"/>
  <c r="Y128" i="24"/>
  <c r="Z128" i="24" s="1"/>
  <c r="Y155" i="24"/>
  <c r="X43" i="24"/>
  <c r="Y43" i="24" s="1"/>
  <c r="Y151" i="24"/>
  <c r="Z151" i="24" s="1"/>
  <c r="Y51" i="24"/>
  <c r="Z51" i="24" s="1"/>
  <c r="Y103" i="24"/>
  <c r="Z103" i="24" s="1"/>
  <c r="Y69" i="24"/>
  <c r="Z69" i="24" s="1"/>
  <c r="Y40" i="24"/>
  <c r="Z40" i="24" s="1"/>
  <c r="X58" i="24"/>
  <c r="Y58" i="24" s="1"/>
  <c r="Z58" i="24" s="1"/>
  <c r="Y78" i="24"/>
  <c r="Z78" i="24" s="1"/>
  <c r="X134" i="24"/>
  <c r="Y134" i="24" s="1"/>
  <c r="Z134" i="24" s="1"/>
  <c r="X123" i="24"/>
  <c r="Y123" i="24" s="1"/>
  <c r="Z123" i="24" s="1"/>
  <c r="X76" i="24"/>
  <c r="Y76" i="24" s="1"/>
  <c r="Z76" i="24" s="1"/>
  <c r="Y154" i="24"/>
  <c r="Z154" i="24" s="1"/>
  <c r="X109" i="24"/>
  <c r="Y109" i="24" s="1"/>
  <c r="Z109" i="24" s="1"/>
  <c r="X139" i="24"/>
  <c r="Y139" i="24" s="1"/>
  <c r="X53" i="24"/>
  <c r="Y53" i="24" s="1"/>
  <c r="Y85" i="24"/>
  <c r="Z85" i="24" s="1"/>
  <c r="X130" i="24"/>
  <c r="Y130" i="24" s="1"/>
  <c r="Z130" i="24" s="1"/>
  <c r="Z136" i="24"/>
  <c r="X90" i="24"/>
  <c r="Y90" i="24" s="1"/>
  <c r="Y61" i="24"/>
  <c r="Z61" i="24" s="1"/>
  <c r="Y108" i="24"/>
  <c r="Z108" i="24" s="1"/>
  <c r="Y143" i="24"/>
  <c r="Z143" i="24" s="1"/>
  <c r="Y48" i="24"/>
  <c r="Z48" i="24" s="1"/>
  <c r="Z155" i="24"/>
  <c r="Z31" i="24"/>
  <c r="X97" i="24"/>
  <c r="Y97" i="24" s="1"/>
  <c r="X52" i="24"/>
  <c r="Y52" i="24" s="1"/>
  <c r="Z52" i="24" s="1"/>
  <c r="X84" i="24"/>
  <c r="Y146" i="24"/>
  <c r="Z146" i="24" s="1"/>
  <c r="Y135" i="24"/>
  <c r="Z135" i="24" s="1"/>
  <c r="X129" i="24"/>
  <c r="Y129" i="24" s="1"/>
  <c r="Z129" i="24" s="1"/>
  <c r="X150" i="24"/>
  <c r="Y150" i="24" s="1"/>
  <c r="Z150" i="24" s="1"/>
  <c r="X105" i="24"/>
  <c r="Y105" i="24" s="1"/>
  <c r="Y72" i="24"/>
  <c r="Z72" i="24" s="1"/>
  <c r="X120" i="24"/>
  <c r="Y120" i="24" s="1"/>
  <c r="X60" i="24"/>
  <c r="Z138" i="24"/>
  <c r="Y83" i="24"/>
  <c r="Z83" i="24" s="1"/>
  <c r="X88" i="24"/>
  <c r="G18" i="24"/>
  <c r="X104" i="24"/>
  <c r="Y104" i="24" s="1"/>
  <c r="Y157" i="24"/>
  <c r="Z157" i="24" s="1"/>
  <c r="Y142" i="24"/>
  <c r="Z142" i="24" s="1"/>
  <c r="X145" i="24"/>
  <c r="Y145" i="24" s="1"/>
  <c r="Z145" i="24" s="1"/>
  <c r="Y113" i="24"/>
  <c r="Z113" i="24" s="1"/>
  <c r="Y133" i="24"/>
  <c r="Z133" i="24" s="1"/>
  <c r="Z137" i="24"/>
  <c r="X141" i="24"/>
  <c r="Y141" i="24" s="1"/>
  <c r="Z141" i="24" s="1"/>
  <c r="Y106" i="24"/>
  <c r="Z106" i="24" s="1"/>
  <c r="Z29" i="24"/>
  <c r="Z75" i="24"/>
  <c r="Y111" i="24"/>
  <c r="Z111" i="24" s="1"/>
  <c r="X98" i="24"/>
  <c r="Y98" i="24" s="1"/>
  <c r="Z98" i="24" s="1"/>
  <c r="X54" i="24"/>
  <c r="Y121" i="24"/>
  <c r="Z121" i="24" s="1"/>
  <c r="Y84" i="24"/>
  <c r="X56" i="24"/>
  <c r="X65" i="24"/>
  <c r="Y65" i="24" s="1"/>
  <c r="Y119" i="24"/>
  <c r="Z119" i="24" s="1"/>
  <c r="Z73" i="24"/>
  <c r="X149" i="24"/>
  <c r="Y149" i="24" s="1"/>
  <c r="Y152" i="24"/>
  <c r="Z152" i="24" s="1"/>
  <c r="Y158" i="24"/>
  <c r="Z158" i="24" s="1"/>
  <c r="D17" i="23"/>
  <c r="D16" i="23"/>
  <c r="Y65" i="25" l="1"/>
  <c r="Z65" i="25" s="1"/>
  <c r="Z78" i="25"/>
  <c r="Z90" i="24"/>
  <c r="Z53" i="24"/>
  <c r="Z57" i="25"/>
  <c r="Z112" i="25"/>
  <c r="Z84" i="24"/>
  <c r="Z139" i="24"/>
  <c r="Y158" i="25"/>
  <c r="Z158" i="25" s="1"/>
  <c r="Y135" i="25"/>
  <c r="Z135" i="25" s="1"/>
  <c r="Z80" i="24"/>
  <c r="G19" i="24"/>
  <c r="Y150" i="25"/>
  <c r="Z150" i="25" s="1"/>
  <c r="Z116" i="25"/>
  <c r="Y70" i="25"/>
  <c r="Z70" i="25" s="1"/>
  <c r="Z115" i="25"/>
  <c r="Z97" i="24"/>
  <c r="Z178" i="25"/>
  <c r="Y170" i="25"/>
  <c r="Z170" i="25" s="1"/>
  <c r="Z174" i="25"/>
  <c r="Z54" i="25"/>
  <c r="Y57" i="24"/>
  <c r="Z57" i="24" s="1"/>
  <c r="Z102" i="25"/>
  <c r="Z137" i="25"/>
  <c r="Z36" i="25"/>
  <c r="Y128" i="25"/>
  <c r="Z128" i="25" s="1"/>
  <c r="Z82" i="25"/>
  <c r="Y168" i="25"/>
  <c r="Z168" i="25" s="1"/>
  <c r="Z149" i="25"/>
  <c r="Y142" i="25"/>
  <c r="Z142" i="25" s="1"/>
  <c r="Y163" i="25"/>
  <c r="Z163" i="25" s="1"/>
  <c r="Y175" i="25"/>
  <c r="Z175" i="25" s="1"/>
  <c r="Y91" i="25"/>
  <c r="Z91" i="25" s="1"/>
  <c r="G19" i="25"/>
  <c r="H19" i="16" s="1"/>
  <c r="Z104" i="24"/>
  <c r="Z149" i="24"/>
  <c r="Z105" i="24"/>
  <c r="Z65" i="24"/>
  <c r="Y60" i="24"/>
  <c r="Z60" i="24" s="1"/>
  <c r="Y88" i="24"/>
  <c r="Z88" i="24" s="1"/>
  <c r="Z120" i="24"/>
  <c r="Y54" i="24"/>
  <c r="Z54" i="24" s="1"/>
  <c r="Z43" i="24"/>
  <c r="Y56" i="24"/>
  <c r="Z56" i="24" s="1"/>
  <c r="J9" i="23"/>
  <c r="J8" i="23"/>
  <c r="J7" i="23"/>
  <c r="J6" i="23"/>
  <c r="J5" i="23"/>
  <c r="D10" i="23"/>
  <c r="D9" i="23"/>
  <c r="D8" i="23"/>
  <c r="D7" i="23"/>
  <c r="D6" i="23"/>
  <c r="D5" i="23"/>
  <c r="H19" i="6" l="1"/>
  <c r="G20" i="25"/>
  <c r="H20" i="16" s="1"/>
  <c r="G21" i="25"/>
  <c r="H21" i="16" s="1"/>
  <c r="G21" i="24"/>
  <c r="G20" i="24"/>
  <c r="P43" i="6"/>
  <c r="H20" i="6" l="1"/>
  <c r="H21" i="6"/>
  <c r="H22" i="16"/>
  <c r="H23" i="16" s="1"/>
  <c r="G22" i="25"/>
  <c r="G23" i="25" s="1"/>
  <c r="G22" i="24"/>
  <c r="G23" i="24" s="1"/>
  <c r="P30" i="6"/>
  <c r="M30" i="6"/>
  <c r="J30" i="6"/>
  <c r="H22" i="6" l="1"/>
  <c r="H23" i="6" s="1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1" i="16"/>
  <c r="M62" i="16"/>
  <c r="M63" i="16"/>
  <c r="M64" i="16"/>
  <c r="M65" i="16"/>
  <c r="M66" i="16"/>
  <c r="M67" i="16"/>
  <c r="M68" i="16"/>
  <c r="M69" i="16"/>
  <c r="M70" i="16"/>
  <c r="M71" i="16"/>
  <c r="M72" i="16"/>
  <c r="M73" i="16"/>
  <c r="M74" i="16"/>
  <c r="M75" i="16"/>
  <c r="M76" i="16"/>
  <c r="M77" i="16"/>
  <c r="M78" i="16"/>
  <c r="M79" i="16"/>
  <c r="M80" i="16"/>
  <c r="M81" i="16"/>
  <c r="M82" i="16"/>
  <c r="M83" i="16"/>
  <c r="M84" i="16"/>
  <c r="M85" i="16"/>
  <c r="M86" i="16"/>
  <c r="M87" i="16"/>
  <c r="M88" i="16"/>
  <c r="M89" i="16"/>
  <c r="M90" i="16"/>
  <c r="M91" i="16"/>
  <c r="M92" i="16"/>
  <c r="M93" i="16"/>
  <c r="M94" i="16"/>
  <c r="M95" i="16"/>
  <c r="M96" i="16"/>
  <c r="M97" i="16"/>
  <c r="M98" i="16"/>
  <c r="M99" i="16"/>
  <c r="M100" i="16"/>
  <c r="M101" i="16"/>
  <c r="M102" i="16"/>
  <c r="M103" i="16"/>
  <c r="M104" i="16"/>
  <c r="M105" i="16"/>
  <c r="M106" i="16"/>
  <c r="M107" i="16"/>
  <c r="M108" i="16"/>
  <c r="M109" i="16"/>
  <c r="M110" i="16"/>
  <c r="M111" i="16"/>
  <c r="M112" i="16"/>
  <c r="M113" i="16"/>
  <c r="M114" i="16"/>
  <c r="M115" i="16"/>
  <c r="M116" i="16"/>
  <c r="M117" i="16"/>
  <c r="M118" i="16"/>
  <c r="M119" i="16"/>
  <c r="M120" i="16"/>
  <c r="M121" i="16"/>
  <c r="M122" i="16"/>
  <c r="M123" i="16"/>
  <c r="M124" i="16"/>
  <c r="M125" i="16"/>
  <c r="M126" i="16"/>
  <c r="M127" i="16"/>
  <c r="M128" i="16"/>
  <c r="M129" i="16"/>
  <c r="M130" i="16"/>
  <c r="M131" i="16"/>
  <c r="M132" i="16"/>
  <c r="M133" i="16"/>
  <c r="M134" i="16"/>
  <c r="M135" i="16"/>
  <c r="M136" i="16"/>
  <c r="M137" i="16"/>
  <c r="M138" i="16"/>
  <c r="M139" i="16"/>
  <c r="M140" i="16"/>
  <c r="M141" i="16"/>
  <c r="M142" i="16"/>
  <c r="M143" i="16"/>
  <c r="M144" i="16"/>
  <c r="M145" i="16"/>
  <c r="M146" i="16"/>
  <c r="M147" i="16"/>
  <c r="M148" i="16"/>
  <c r="M149" i="16"/>
  <c r="M150" i="16"/>
  <c r="M151" i="16"/>
  <c r="M152" i="16"/>
  <c r="M153" i="16"/>
  <c r="M154" i="16"/>
  <c r="M155" i="16"/>
  <c r="M156" i="16"/>
  <c r="M157" i="16"/>
  <c r="M158" i="16"/>
  <c r="M159" i="16"/>
  <c r="M160" i="16"/>
  <c r="M161" i="16"/>
  <c r="M162" i="16"/>
  <c r="M163" i="16"/>
  <c r="M164" i="16"/>
  <c r="M165" i="16"/>
  <c r="M166" i="16"/>
  <c r="M167" i="16"/>
  <c r="M168" i="16"/>
  <c r="M169" i="16"/>
  <c r="M170" i="16"/>
  <c r="M171" i="16"/>
  <c r="M172" i="16"/>
  <c r="M173" i="16"/>
  <c r="M174" i="16"/>
  <c r="M175" i="16"/>
  <c r="M176" i="16"/>
  <c r="M177" i="16"/>
  <c r="M178" i="16"/>
  <c r="M179" i="16"/>
  <c r="M180" i="16"/>
  <c r="M181" i="16"/>
  <c r="M182" i="16"/>
  <c r="M183" i="16"/>
  <c r="M184" i="16"/>
  <c r="M185" i="16"/>
  <c r="M186" i="16"/>
  <c r="M187" i="16"/>
  <c r="M188" i="16"/>
  <c r="M189" i="16"/>
  <c r="M190" i="16"/>
  <c r="M27" i="16"/>
  <c r="M28" i="6"/>
  <c r="M31" i="6"/>
  <c r="M32" i="6"/>
  <c r="M33" i="6"/>
  <c r="M42" i="6"/>
  <c r="M43" i="6"/>
  <c r="M44" i="6"/>
  <c r="M45" i="6"/>
  <c r="M46" i="6"/>
  <c r="M48" i="6"/>
  <c r="M49" i="6"/>
  <c r="M50" i="6"/>
  <c r="M51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G13" i="16" l="1"/>
  <c r="G12" i="16"/>
  <c r="I12" i="16" s="1"/>
  <c r="G12" i="6"/>
  <c r="G13" i="6"/>
  <c r="F11" i="13" l="1"/>
  <c r="I13" i="16"/>
  <c r="D11" i="13"/>
  <c r="I13" i="6"/>
  <c r="D10" i="13"/>
  <c r="I12" i="6"/>
  <c r="G11" i="16"/>
  <c r="I11" i="16" s="1"/>
  <c r="F10" i="13"/>
  <c r="G11" i="6"/>
  <c r="J31" i="6" l="1"/>
  <c r="J28" i="6" l="1"/>
  <c r="J33" i="6"/>
  <c r="J28" i="16" l="1"/>
  <c r="J51" i="6" l="1"/>
  <c r="J50" i="6" l="1"/>
  <c r="J43" i="6" l="1"/>
  <c r="J32" i="6"/>
  <c r="J42" i="6" l="1"/>
  <c r="AE35" i="21" l="1"/>
  <c r="AD35" i="21"/>
  <c r="AC35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C35" i="21"/>
  <c r="B35" i="21"/>
  <c r="H11" i="24" s="1"/>
  <c r="I11" i="24" s="1"/>
  <c r="AE30" i="21"/>
  <c r="AD30" i="21"/>
  <c r="AC30" i="21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D30" i="21"/>
  <c r="B30" i="21"/>
  <c r="C29" i="21"/>
  <c r="C30" i="21" s="1"/>
  <c r="AJ25" i="21"/>
  <c r="AI25" i="21"/>
  <c r="AH25" i="21"/>
  <c r="AG25" i="21"/>
  <c r="AF25" i="21"/>
  <c r="AE25" i="21"/>
  <c r="AD25" i="21"/>
  <c r="AC25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B25" i="21"/>
  <c r="H9" i="24" s="1"/>
  <c r="C24" i="21"/>
  <c r="C23" i="21"/>
  <c r="C22" i="21"/>
  <c r="C21" i="21"/>
  <c r="C20" i="21"/>
  <c r="AF17" i="21"/>
  <c r="AE17" i="21"/>
  <c r="AD17" i="21"/>
  <c r="AC17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B17" i="21"/>
  <c r="H8" i="24" s="1"/>
  <c r="I8" i="24" s="1"/>
  <c r="C16" i="21"/>
  <c r="C15" i="21"/>
  <c r="C14" i="21"/>
  <c r="C13" i="21"/>
  <c r="AF10" i="21"/>
  <c r="AE10" i="21"/>
  <c r="AD10" i="21"/>
  <c r="AC10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C10" i="21"/>
  <c r="B10" i="21"/>
  <c r="H6" i="24" s="1"/>
  <c r="I6" i="24" s="1"/>
  <c r="P28" i="16"/>
  <c r="P29" i="16"/>
  <c r="P30" i="16"/>
  <c r="P31" i="16"/>
  <c r="P32" i="16"/>
  <c r="P33" i="16"/>
  <c r="P34" i="16"/>
  <c r="P35" i="16"/>
  <c r="P36" i="16"/>
  <c r="P37" i="16"/>
  <c r="P38" i="16"/>
  <c r="P39" i="16"/>
  <c r="P40" i="16"/>
  <c r="P41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54" i="16"/>
  <c r="P55" i="16"/>
  <c r="P56" i="16"/>
  <c r="P57" i="16"/>
  <c r="P58" i="16"/>
  <c r="P59" i="16"/>
  <c r="P60" i="16"/>
  <c r="P61" i="16"/>
  <c r="P62" i="16"/>
  <c r="P63" i="16"/>
  <c r="P64" i="16"/>
  <c r="P65" i="16"/>
  <c r="P66" i="16"/>
  <c r="P67" i="16"/>
  <c r="P68" i="16"/>
  <c r="P69" i="16"/>
  <c r="P70" i="16"/>
  <c r="P71" i="16"/>
  <c r="P72" i="16"/>
  <c r="P73" i="16"/>
  <c r="P74" i="16"/>
  <c r="P75" i="16"/>
  <c r="P76" i="16"/>
  <c r="P77" i="16"/>
  <c r="P78" i="16"/>
  <c r="P79" i="16"/>
  <c r="P80" i="16"/>
  <c r="P81" i="16"/>
  <c r="P82" i="16"/>
  <c r="P83" i="16"/>
  <c r="P84" i="16"/>
  <c r="P85" i="16"/>
  <c r="P86" i="16"/>
  <c r="P87" i="16"/>
  <c r="P88" i="16"/>
  <c r="P89" i="16"/>
  <c r="P90" i="16"/>
  <c r="P91" i="16"/>
  <c r="P92" i="16"/>
  <c r="P93" i="16"/>
  <c r="P94" i="16"/>
  <c r="P95" i="16"/>
  <c r="P96" i="16"/>
  <c r="P97" i="16"/>
  <c r="P98" i="16"/>
  <c r="P99" i="16"/>
  <c r="P100" i="16"/>
  <c r="P101" i="16"/>
  <c r="P102" i="16"/>
  <c r="P103" i="16"/>
  <c r="P104" i="16"/>
  <c r="P105" i="16"/>
  <c r="P106" i="16"/>
  <c r="P107" i="16"/>
  <c r="P108" i="16"/>
  <c r="P109" i="16"/>
  <c r="P110" i="16"/>
  <c r="P111" i="16"/>
  <c r="P112" i="16"/>
  <c r="P113" i="16"/>
  <c r="P114" i="16"/>
  <c r="P115" i="16"/>
  <c r="P116" i="16"/>
  <c r="P117" i="16"/>
  <c r="P118" i="16"/>
  <c r="P119" i="16"/>
  <c r="P120" i="16"/>
  <c r="P121" i="16"/>
  <c r="P122" i="16"/>
  <c r="P123" i="16"/>
  <c r="P124" i="16"/>
  <c r="P125" i="16"/>
  <c r="P126" i="16"/>
  <c r="P127" i="16"/>
  <c r="P128" i="16"/>
  <c r="P129" i="16"/>
  <c r="P130" i="16"/>
  <c r="P131" i="16"/>
  <c r="P132" i="16"/>
  <c r="P133" i="16"/>
  <c r="P134" i="16"/>
  <c r="P135" i="16"/>
  <c r="P136" i="16"/>
  <c r="P137" i="16"/>
  <c r="P138" i="16"/>
  <c r="P139" i="16"/>
  <c r="P140" i="16"/>
  <c r="P141" i="16"/>
  <c r="P142" i="16"/>
  <c r="P143" i="16"/>
  <c r="P144" i="16"/>
  <c r="P145" i="16"/>
  <c r="P146" i="16"/>
  <c r="P147" i="16"/>
  <c r="P148" i="16"/>
  <c r="P149" i="16"/>
  <c r="P150" i="16"/>
  <c r="P151" i="16"/>
  <c r="P152" i="16"/>
  <c r="P153" i="16"/>
  <c r="P154" i="16"/>
  <c r="P155" i="16"/>
  <c r="P156" i="16"/>
  <c r="P157" i="16"/>
  <c r="P158" i="16"/>
  <c r="P159" i="16"/>
  <c r="P160" i="16"/>
  <c r="P161" i="16"/>
  <c r="P162" i="16"/>
  <c r="P163" i="16"/>
  <c r="P164" i="16"/>
  <c r="P165" i="16"/>
  <c r="P166" i="16"/>
  <c r="P167" i="16"/>
  <c r="P168" i="16"/>
  <c r="P169" i="16"/>
  <c r="P170" i="16"/>
  <c r="P171" i="16"/>
  <c r="P172" i="16"/>
  <c r="P173" i="16"/>
  <c r="P174" i="16"/>
  <c r="P175" i="16"/>
  <c r="P176" i="16"/>
  <c r="P177" i="16"/>
  <c r="P178" i="16"/>
  <c r="P179" i="16"/>
  <c r="P180" i="16"/>
  <c r="P181" i="16"/>
  <c r="P182" i="16"/>
  <c r="P183" i="16"/>
  <c r="P184" i="16"/>
  <c r="P185" i="16"/>
  <c r="P186" i="16"/>
  <c r="P187" i="16"/>
  <c r="P188" i="16"/>
  <c r="P189" i="16"/>
  <c r="P190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55" i="16"/>
  <c r="J156" i="16"/>
  <c r="J157" i="16"/>
  <c r="J158" i="16"/>
  <c r="J159" i="16"/>
  <c r="J160" i="16"/>
  <c r="J161" i="16"/>
  <c r="J162" i="16"/>
  <c r="J163" i="16"/>
  <c r="J164" i="16"/>
  <c r="J165" i="16"/>
  <c r="J166" i="16"/>
  <c r="J167" i="16"/>
  <c r="J168" i="16"/>
  <c r="J169" i="16"/>
  <c r="J170" i="16"/>
  <c r="J171" i="16"/>
  <c r="J172" i="16"/>
  <c r="J173" i="16"/>
  <c r="J174" i="16"/>
  <c r="J175" i="16"/>
  <c r="J176" i="16"/>
  <c r="J177" i="16"/>
  <c r="J178" i="16"/>
  <c r="J179" i="16"/>
  <c r="J180" i="16"/>
  <c r="J181" i="16"/>
  <c r="J182" i="16"/>
  <c r="J183" i="16"/>
  <c r="J184" i="16"/>
  <c r="J185" i="16"/>
  <c r="J186" i="16"/>
  <c r="J187" i="16"/>
  <c r="J188" i="16"/>
  <c r="J189" i="16"/>
  <c r="J190" i="16"/>
  <c r="J29" i="6"/>
  <c r="J44" i="6"/>
  <c r="J45" i="6"/>
  <c r="J46" i="6"/>
  <c r="J48" i="6"/>
  <c r="J49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P28" i="6"/>
  <c r="P31" i="6"/>
  <c r="P32" i="6"/>
  <c r="P33" i="6"/>
  <c r="P41" i="6"/>
  <c r="P42" i="6"/>
  <c r="P44" i="6"/>
  <c r="P45" i="6"/>
  <c r="P46" i="6"/>
  <c r="P48" i="6"/>
  <c r="P49" i="6"/>
  <c r="P50" i="6"/>
  <c r="P51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H7" i="24" l="1"/>
  <c r="I9" i="24"/>
  <c r="I10" i="6"/>
  <c r="E8" i="13" s="1"/>
  <c r="H10" i="24"/>
  <c r="I10" i="24" s="1"/>
  <c r="D10" i="21"/>
  <c r="E25" i="21"/>
  <c r="B36" i="21"/>
  <c r="C17" i="21"/>
  <c r="D17" i="21" s="1"/>
  <c r="C25" i="21"/>
  <c r="D25" i="21" s="1"/>
  <c r="F30" i="21"/>
  <c r="F36" i="21" s="1"/>
  <c r="H14" i="6"/>
  <c r="G10" i="16"/>
  <c r="I10" i="16" s="1"/>
  <c r="G9" i="16"/>
  <c r="I9" i="16" s="1"/>
  <c r="G6" i="16"/>
  <c r="G5" i="16"/>
  <c r="H14" i="24" l="1"/>
  <c r="I14" i="24" s="1"/>
  <c r="I7" i="24"/>
  <c r="F8" i="13"/>
  <c r="U192" i="16"/>
  <c r="T192" i="16"/>
  <c r="S192" i="16"/>
  <c r="R192" i="16"/>
  <c r="Q192" i="16"/>
  <c r="P27" i="16"/>
  <c r="J27" i="16"/>
  <c r="G8" i="16" s="1"/>
  <c r="I8" i="16" s="1"/>
  <c r="F9" i="13"/>
  <c r="T28" i="16" l="1"/>
  <c r="T31" i="16"/>
  <c r="T35" i="16"/>
  <c r="T47" i="16"/>
  <c r="T50" i="16"/>
  <c r="T52" i="16"/>
  <c r="T53" i="16"/>
  <c r="T59" i="16"/>
  <c r="T74" i="16"/>
  <c r="T78" i="16"/>
  <c r="T84" i="16"/>
  <c r="T86" i="16"/>
  <c r="T32" i="16"/>
  <c r="T39" i="16"/>
  <c r="T42" i="16"/>
  <c r="T44" i="16"/>
  <c r="T49" i="16"/>
  <c r="T55" i="16"/>
  <c r="T66" i="16"/>
  <c r="T77" i="16"/>
  <c r="T79" i="16"/>
  <c r="T80" i="16"/>
  <c r="T82" i="16"/>
  <c r="T83" i="16"/>
  <c r="T85" i="16"/>
  <c r="T90" i="16"/>
  <c r="T29" i="16"/>
  <c r="T34" i="16"/>
  <c r="T36" i="16"/>
  <c r="T41" i="16"/>
  <c r="T46" i="16"/>
  <c r="T48" i="16"/>
  <c r="T51" i="16"/>
  <c r="T56" i="16"/>
  <c r="T65" i="16"/>
  <c r="T67" i="16"/>
  <c r="T68" i="16"/>
  <c r="T70" i="16"/>
  <c r="T91" i="16"/>
  <c r="T96" i="16"/>
  <c r="T97" i="16"/>
  <c r="T107" i="16"/>
  <c r="T112" i="16"/>
  <c r="T64" i="16"/>
  <c r="T72" i="16"/>
  <c r="T93" i="16"/>
  <c r="T99" i="16"/>
  <c r="T101" i="16"/>
  <c r="T116" i="16"/>
  <c r="T117" i="16"/>
  <c r="T123" i="16"/>
  <c r="T137" i="16"/>
  <c r="T138" i="16"/>
  <c r="T139" i="16"/>
  <c r="T140" i="16"/>
  <c r="T149" i="16"/>
  <c r="T150" i="16"/>
  <c r="T151" i="16"/>
  <c r="T157" i="16"/>
  <c r="T163" i="16"/>
  <c r="T170" i="16"/>
  <c r="T171" i="16"/>
  <c r="T76" i="16"/>
  <c r="T81" i="16"/>
  <c r="T88" i="16"/>
  <c r="T92" i="16"/>
  <c r="T95" i="16"/>
  <c r="T100" i="16"/>
  <c r="T103" i="16"/>
  <c r="T104" i="16"/>
  <c r="T105" i="16"/>
  <c r="T109" i="16"/>
  <c r="T113" i="16"/>
  <c r="T120" i="16"/>
  <c r="T122" i="16"/>
  <c r="T131" i="16"/>
  <c r="T133" i="16"/>
  <c r="T134" i="16"/>
  <c r="T135" i="16"/>
  <c r="T141" i="16"/>
  <c r="T147" i="16"/>
  <c r="T38" i="16"/>
  <c r="T58" i="16"/>
  <c r="T63" i="16"/>
  <c r="T71" i="16"/>
  <c r="T73" i="16"/>
  <c r="T108" i="16"/>
  <c r="T111" i="16"/>
  <c r="T118" i="16"/>
  <c r="T129" i="16"/>
  <c r="T54" i="16"/>
  <c r="T115" i="16"/>
  <c r="T121" i="16"/>
  <c r="T144" i="16"/>
  <c r="T154" i="16"/>
  <c r="T155" i="16"/>
  <c r="T159" i="16"/>
  <c r="T173" i="16"/>
  <c r="T174" i="16"/>
  <c r="T178" i="16"/>
  <c r="T184" i="16"/>
  <c r="T160" i="16"/>
  <c r="T190" i="16"/>
  <c r="T75" i="16"/>
  <c r="T128" i="16"/>
  <c r="T130" i="16"/>
  <c r="T153" i="16"/>
  <c r="T166" i="16"/>
  <c r="T167" i="16"/>
  <c r="T177" i="16"/>
  <c r="T180" i="16"/>
  <c r="T187" i="16"/>
  <c r="T189" i="16"/>
  <c r="T145" i="16"/>
  <c r="T176" i="16"/>
  <c r="T181" i="16"/>
  <c r="T185" i="16"/>
  <c r="T143" i="16"/>
  <c r="T165" i="16"/>
  <c r="T169" i="16"/>
  <c r="T172" i="16"/>
  <c r="T179" i="16"/>
  <c r="T188" i="16"/>
  <c r="T40" i="16"/>
  <c r="T43" i="16"/>
  <c r="T89" i="16"/>
  <c r="T119" i="16"/>
  <c r="T127" i="16"/>
  <c r="T156" i="16"/>
  <c r="T161" i="16"/>
  <c r="T175" i="16"/>
  <c r="T45" i="16"/>
  <c r="T146" i="16"/>
  <c r="T102" i="16"/>
  <c r="T33" i="16"/>
  <c r="T182" i="16"/>
  <c r="T37" i="16"/>
  <c r="T136" i="16"/>
  <c r="T114" i="16"/>
  <c r="T186" i="16"/>
  <c r="T164" i="16"/>
  <c r="T168" i="16"/>
  <c r="T110" i="16"/>
  <c r="T94" i="16"/>
  <c r="T57" i="16"/>
  <c r="T30" i="16"/>
  <c r="T142" i="16"/>
  <c r="T132" i="16"/>
  <c r="T125" i="16"/>
  <c r="T124" i="16"/>
  <c r="T98" i="16"/>
  <c r="T152" i="16"/>
  <c r="T69" i="16"/>
  <c r="T62" i="16"/>
  <c r="T148" i="16"/>
  <c r="T87" i="16"/>
  <c r="T106" i="16"/>
  <c r="T183" i="16"/>
  <c r="T158" i="16"/>
  <c r="T61" i="16"/>
  <c r="T126" i="16"/>
  <c r="T162" i="16"/>
  <c r="T60" i="16"/>
  <c r="Q34" i="16"/>
  <c r="V34" i="16" s="1"/>
  <c r="Q42" i="16"/>
  <c r="V42" i="16" s="1"/>
  <c r="Q43" i="16"/>
  <c r="V43" i="16" s="1"/>
  <c r="Q63" i="16"/>
  <c r="V63" i="16" s="1"/>
  <c r="Q68" i="16"/>
  <c r="V68" i="16" s="1"/>
  <c r="Q85" i="16"/>
  <c r="V85" i="16" s="1"/>
  <c r="Q31" i="16"/>
  <c r="V31" i="16" s="1"/>
  <c r="Q35" i="16"/>
  <c r="V35" i="16" s="1"/>
  <c r="Q46" i="16"/>
  <c r="V46" i="16" s="1"/>
  <c r="Q47" i="16"/>
  <c r="V47" i="16" s="1"/>
  <c r="Q59" i="16"/>
  <c r="V59" i="16" s="1"/>
  <c r="Q65" i="16"/>
  <c r="V65" i="16" s="1"/>
  <c r="Q72" i="16"/>
  <c r="V72" i="16" s="1"/>
  <c r="Q74" i="16"/>
  <c r="V74" i="16" s="1"/>
  <c r="Q76" i="16"/>
  <c r="V76" i="16" s="1"/>
  <c r="Q78" i="16"/>
  <c r="V78" i="16" s="1"/>
  <c r="Q86" i="16"/>
  <c r="V86" i="16" s="1"/>
  <c r="Q38" i="16"/>
  <c r="V38" i="16" s="1"/>
  <c r="Q39" i="16"/>
  <c r="V39" i="16" s="1"/>
  <c r="Q54" i="16"/>
  <c r="V54" i="16" s="1"/>
  <c r="Q55" i="16"/>
  <c r="V55" i="16" s="1"/>
  <c r="Q66" i="16"/>
  <c r="V66" i="16" s="1"/>
  <c r="Q82" i="16"/>
  <c r="V82" i="16" s="1"/>
  <c r="Q95" i="16"/>
  <c r="V95" i="16" s="1"/>
  <c r="Q111" i="16"/>
  <c r="V111" i="16" s="1"/>
  <c r="Q107" i="16"/>
  <c r="V107" i="16" s="1"/>
  <c r="Q115" i="16"/>
  <c r="V115" i="16" s="1"/>
  <c r="Q119" i="16"/>
  <c r="V119" i="16" s="1"/>
  <c r="Q127" i="16"/>
  <c r="V127" i="16" s="1"/>
  <c r="Q145" i="16"/>
  <c r="V145" i="16" s="1"/>
  <c r="Q153" i="16"/>
  <c r="V153" i="16" s="1"/>
  <c r="Q159" i="16"/>
  <c r="V159" i="16" s="1"/>
  <c r="Q165" i="16"/>
  <c r="V165" i="16" s="1"/>
  <c r="Q51" i="16"/>
  <c r="V51" i="16" s="1"/>
  <c r="Q121" i="16"/>
  <c r="V121" i="16" s="1"/>
  <c r="Q123" i="16"/>
  <c r="V123" i="16" s="1"/>
  <c r="Q129" i="16"/>
  <c r="V129" i="16" s="1"/>
  <c r="Q137" i="16"/>
  <c r="V137" i="16" s="1"/>
  <c r="Q143" i="16"/>
  <c r="V143" i="16" s="1"/>
  <c r="Q149" i="16"/>
  <c r="V149" i="16" s="1"/>
  <c r="Q80" i="16"/>
  <c r="V80" i="16" s="1"/>
  <c r="Q84" i="16"/>
  <c r="V84" i="16" s="1"/>
  <c r="Q91" i="16"/>
  <c r="V91" i="16" s="1"/>
  <c r="Q99" i="16"/>
  <c r="V99" i="16" s="1"/>
  <c r="Q130" i="16"/>
  <c r="V130" i="16" s="1"/>
  <c r="Q131" i="16"/>
  <c r="V131" i="16" s="1"/>
  <c r="Q133" i="16"/>
  <c r="V133" i="16" s="1"/>
  <c r="Q77" i="16"/>
  <c r="V77" i="16" s="1"/>
  <c r="Q141" i="16"/>
  <c r="V141" i="16" s="1"/>
  <c r="Q169" i="16"/>
  <c r="V169" i="16" s="1"/>
  <c r="Q171" i="16"/>
  <c r="V171" i="16" s="1"/>
  <c r="Q172" i="16"/>
  <c r="V172" i="16" s="1"/>
  <c r="Q181" i="16"/>
  <c r="V181" i="16" s="1"/>
  <c r="Q163" i="16"/>
  <c r="V163" i="16" s="1"/>
  <c r="Q103" i="16"/>
  <c r="V103" i="16" s="1"/>
  <c r="Q157" i="16"/>
  <c r="V157" i="16" s="1"/>
  <c r="Q161" i="16"/>
  <c r="V161" i="16" s="1"/>
  <c r="Q173" i="16"/>
  <c r="V173" i="16" s="1"/>
  <c r="Q139" i="16"/>
  <c r="V139" i="16" s="1"/>
  <c r="Q167" i="16"/>
  <c r="V167" i="16" s="1"/>
  <c r="Q122" i="16"/>
  <c r="V122" i="16" s="1"/>
  <c r="Q135" i="16"/>
  <c r="V135" i="16" s="1"/>
  <c r="Q147" i="16"/>
  <c r="V147" i="16" s="1"/>
  <c r="Q155" i="16"/>
  <c r="V155" i="16" s="1"/>
  <c r="Q177" i="16"/>
  <c r="V177" i="16" s="1"/>
  <c r="Q187" i="16"/>
  <c r="V187" i="16" s="1"/>
  <c r="Q50" i="16"/>
  <c r="V50" i="16" s="1"/>
  <c r="Q70" i="16"/>
  <c r="V70" i="16" s="1"/>
  <c r="Q151" i="16"/>
  <c r="V151" i="16" s="1"/>
  <c r="Q189" i="16"/>
  <c r="V189" i="16" s="1"/>
  <c r="Q104" i="16"/>
  <c r="V104" i="16" s="1"/>
  <c r="Q120" i="16"/>
  <c r="V120" i="16" s="1"/>
  <c r="Q101" i="16"/>
  <c r="V101" i="16" s="1"/>
  <c r="Q118" i="16"/>
  <c r="V118" i="16" s="1"/>
  <c r="Q92" i="16"/>
  <c r="V92" i="16" s="1"/>
  <c r="Q88" i="16"/>
  <c r="V88" i="16" s="1"/>
  <c r="Q40" i="16"/>
  <c r="V40" i="16" s="1"/>
  <c r="Q162" i="16"/>
  <c r="V162" i="16" s="1"/>
  <c r="Q176" i="16"/>
  <c r="V176" i="16" s="1"/>
  <c r="Q150" i="16"/>
  <c r="V150" i="16" s="1"/>
  <c r="Q140" i="16"/>
  <c r="V140" i="16" s="1"/>
  <c r="Q179" i="16"/>
  <c r="V179" i="16" s="1"/>
  <c r="Q154" i="16"/>
  <c r="V154" i="16" s="1"/>
  <c r="Q146" i="16"/>
  <c r="V146" i="16" s="1"/>
  <c r="Q183" i="16"/>
  <c r="V183" i="16" s="1"/>
  <c r="Q148" i="16"/>
  <c r="V148" i="16" s="1"/>
  <c r="Q142" i="16"/>
  <c r="V142" i="16" s="1"/>
  <c r="Q94" i="16"/>
  <c r="V94" i="16" s="1"/>
  <c r="Q87" i="16"/>
  <c r="V87" i="16" s="1"/>
  <c r="Q75" i="16"/>
  <c r="V75" i="16" s="1"/>
  <c r="Q37" i="16"/>
  <c r="V37" i="16" s="1"/>
  <c r="Q62" i="16"/>
  <c r="V62" i="16" s="1"/>
  <c r="Q185" i="16"/>
  <c r="V185" i="16" s="1"/>
  <c r="Q97" i="16"/>
  <c r="V97" i="16" s="1"/>
  <c r="Q36" i="16"/>
  <c r="V36" i="16" s="1"/>
  <c r="Q116" i="16"/>
  <c r="V116" i="16" s="1"/>
  <c r="Q109" i="16"/>
  <c r="V109" i="16" s="1"/>
  <c r="Q100" i="16"/>
  <c r="V100" i="16" s="1"/>
  <c r="Q58" i="16"/>
  <c r="V58" i="16" s="1"/>
  <c r="Q28" i="16"/>
  <c r="V28" i="16" s="1"/>
  <c r="Q175" i="16"/>
  <c r="V175" i="16" s="1"/>
  <c r="Q156" i="16"/>
  <c r="V156" i="16" s="1"/>
  <c r="Q125" i="16"/>
  <c r="V125" i="16" s="1"/>
  <c r="Q160" i="16"/>
  <c r="V160" i="16" s="1"/>
  <c r="Q136" i="16"/>
  <c r="V136" i="16" s="1"/>
  <c r="Q114" i="16"/>
  <c r="V114" i="16" s="1"/>
  <c r="Q30" i="16"/>
  <c r="V30" i="16" s="1"/>
  <c r="Q188" i="16"/>
  <c r="V188" i="16" s="1"/>
  <c r="Q184" i="16"/>
  <c r="V184" i="16" s="1"/>
  <c r="Q113" i="16"/>
  <c r="V113" i="16" s="1"/>
  <c r="Q186" i="16"/>
  <c r="V186" i="16" s="1"/>
  <c r="Q112" i="16"/>
  <c r="V112" i="16" s="1"/>
  <c r="Q48" i="16"/>
  <c r="V48" i="16" s="1"/>
  <c r="Q96" i="16"/>
  <c r="V96" i="16" s="1"/>
  <c r="Q108" i="16"/>
  <c r="V108" i="16" s="1"/>
  <c r="Q32" i="16"/>
  <c r="V32" i="16" s="1"/>
  <c r="Q89" i="16"/>
  <c r="V89" i="16" s="1"/>
  <c r="Q52" i="16"/>
  <c r="V52" i="16" s="1"/>
  <c r="Q182" i="16"/>
  <c r="V182" i="16" s="1"/>
  <c r="Q168" i="16"/>
  <c r="V168" i="16" s="1"/>
  <c r="Q166" i="16"/>
  <c r="V166" i="16" s="1"/>
  <c r="Q126" i="16"/>
  <c r="V126" i="16" s="1"/>
  <c r="Q152" i="16"/>
  <c r="V152" i="16" s="1"/>
  <c r="Q174" i="16"/>
  <c r="V174" i="16" s="1"/>
  <c r="Q138" i="16"/>
  <c r="V138" i="16" s="1"/>
  <c r="Q164" i="16"/>
  <c r="V164" i="16" s="1"/>
  <c r="Q158" i="16"/>
  <c r="V158" i="16" s="1"/>
  <c r="Q132" i="16"/>
  <c r="V132" i="16" s="1"/>
  <c r="Q110" i="16"/>
  <c r="V110" i="16" s="1"/>
  <c r="Q190" i="16"/>
  <c r="V190" i="16" s="1"/>
  <c r="Q124" i="16"/>
  <c r="V124" i="16" s="1"/>
  <c r="Q180" i="16"/>
  <c r="V180" i="16" s="1"/>
  <c r="Q117" i="16"/>
  <c r="V117" i="16" s="1"/>
  <c r="Q79" i="16"/>
  <c r="V79" i="16" s="1"/>
  <c r="Q83" i="16"/>
  <c r="V83" i="16" s="1"/>
  <c r="Q57" i="16"/>
  <c r="V57" i="16" s="1"/>
  <c r="Q29" i="16"/>
  <c r="V29" i="16" s="1"/>
  <c r="Q33" i="16"/>
  <c r="V33" i="16" s="1"/>
  <c r="Q41" i="16"/>
  <c r="V41" i="16" s="1"/>
  <c r="Q44" i="16"/>
  <c r="V44" i="16" s="1"/>
  <c r="Q98" i="16"/>
  <c r="V98" i="16" s="1"/>
  <c r="Q71" i="16"/>
  <c r="V71" i="16" s="1"/>
  <c r="Q45" i="16"/>
  <c r="V45" i="16" s="1"/>
  <c r="Q105" i="16"/>
  <c r="V105" i="16" s="1"/>
  <c r="Q134" i="16"/>
  <c r="V134" i="16" s="1"/>
  <c r="Q144" i="16"/>
  <c r="V144" i="16" s="1"/>
  <c r="Q178" i="16"/>
  <c r="V178" i="16" s="1"/>
  <c r="Q106" i="16"/>
  <c r="V106" i="16" s="1"/>
  <c r="Q69" i="16"/>
  <c r="V69" i="16" s="1"/>
  <c r="Q67" i="16"/>
  <c r="V67" i="16" s="1"/>
  <c r="Q64" i="16"/>
  <c r="V64" i="16" s="1"/>
  <c r="Q93" i="16"/>
  <c r="V93" i="16" s="1"/>
  <c r="Q49" i="16"/>
  <c r="V49" i="16" s="1"/>
  <c r="Q53" i="16"/>
  <c r="V53" i="16" s="1"/>
  <c r="Q56" i="16"/>
  <c r="V56" i="16" s="1"/>
  <c r="Q128" i="16"/>
  <c r="V128" i="16" s="1"/>
  <c r="Q102" i="16"/>
  <c r="V102" i="16" s="1"/>
  <c r="Q90" i="16"/>
  <c r="V90" i="16" s="1"/>
  <c r="Q81" i="16"/>
  <c r="V81" i="16" s="1"/>
  <c r="Q73" i="16"/>
  <c r="V73" i="16" s="1"/>
  <c r="Q170" i="16"/>
  <c r="V170" i="16" s="1"/>
  <c r="Q61" i="16"/>
  <c r="V61" i="16" s="1"/>
  <c r="Q60" i="16"/>
  <c r="V60" i="16" s="1"/>
  <c r="U38" i="16"/>
  <c r="U43" i="16"/>
  <c r="U54" i="16"/>
  <c r="U63" i="16"/>
  <c r="U72" i="16"/>
  <c r="U76" i="16"/>
  <c r="U81" i="16"/>
  <c r="U31" i="16"/>
  <c r="U35" i="16"/>
  <c r="U47" i="16"/>
  <c r="U50" i="16"/>
  <c r="U59" i="16"/>
  <c r="U74" i="16"/>
  <c r="U78" i="16"/>
  <c r="U84" i="16"/>
  <c r="U86" i="16"/>
  <c r="U39" i="16"/>
  <c r="U42" i="16"/>
  <c r="U55" i="16"/>
  <c r="U62" i="16"/>
  <c r="U66" i="16"/>
  <c r="U77" i="16"/>
  <c r="U80" i="16"/>
  <c r="U82" i="16"/>
  <c r="U85" i="16"/>
  <c r="U95" i="16"/>
  <c r="U111" i="16"/>
  <c r="U46" i="16"/>
  <c r="U68" i="16"/>
  <c r="U70" i="16"/>
  <c r="U115" i="16"/>
  <c r="U119" i="16"/>
  <c r="U121" i="16"/>
  <c r="U127" i="16"/>
  <c r="U130" i="16"/>
  <c r="U143" i="16"/>
  <c r="U145" i="16"/>
  <c r="U153" i="16"/>
  <c r="U155" i="16"/>
  <c r="U165" i="16"/>
  <c r="U167" i="16"/>
  <c r="U99" i="16"/>
  <c r="U123" i="16"/>
  <c r="U137" i="16"/>
  <c r="U139" i="16"/>
  <c r="U149" i="16"/>
  <c r="U151" i="16"/>
  <c r="U51" i="16"/>
  <c r="U65" i="16"/>
  <c r="U103" i="16"/>
  <c r="U122" i="16"/>
  <c r="U126" i="16"/>
  <c r="U131" i="16"/>
  <c r="U133" i="16"/>
  <c r="U125" i="16"/>
  <c r="U157" i="16"/>
  <c r="U161" i="16"/>
  <c r="U175" i="16"/>
  <c r="U176" i="16"/>
  <c r="U181" i="16"/>
  <c r="U183" i="16"/>
  <c r="U135" i="16"/>
  <c r="U147" i="16"/>
  <c r="U169" i="16"/>
  <c r="U61" i="16"/>
  <c r="U159" i="16"/>
  <c r="U163" i="16"/>
  <c r="U173" i="16"/>
  <c r="U179" i="16"/>
  <c r="U91" i="16"/>
  <c r="U107" i="16"/>
  <c r="U141" i="16"/>
  <c r="U171" i="16"/>
  <c r="U177" i="16"/>
  <c r="U180" i="16"/>
  <c r="U187" i="16"/>
  <c r="U34" i="16"/>
  <c r="U129" i="16"/>
  <c r="U172" i="16"/>
  <c r="U87" i="16"/>
  <c r="U170" i="16"/>
  <c r="U134" i="16"/>
  <c r="U124" i="16"/>
  <c r="U185" i="16"/>
  <c r="U144" i="16"/>
  <c r="U178" i="16"/>
  <c r="U128" i="16"/>
  <c r="U106" i="16"/>
  <c r="U102" i="16"/>
  <c r="U98" i="16"/>
  <c r="U118" i="16"/>
  <c r="U116" i="16"/>
  <c r="U108" i="16"/>
  <c r="U100" i="16"/>
  <c r="U92" i="16"/>
  <c r="U105" i="16"/>
  <c r="U89" i="16"/>
  <c r="U79" i="16"/>
  <c r="U71" i="16"/>
  <c r="U30" i="16"/>
  <c r="U162" i="16"/>
  <c r="U150" i="16"/>
  <c r="U140" i="16"/>
  <c r="U154" i="16"/>
  <c r="U146" i="16"/>
  <c r="U148" i="16"/>
  <c r="U142" i="16"/>
  <c r="U94" i="16"/>
  <c r="U184" i="16"/>
  <c r="U156" i="16"/>
  <c r="U189" i="16"/>
  <c r="U160" i="16"/>
  <c r="U136" i="16"/>
  <c r="U190" i="16"/>
  <c r="U114" i="16"/>
  <c r="U188" i="16"/>
  <c r="U166" i="16"/>
  <c r="U186" i="16"/>
  <c r="U158" i="16"/>
  <c r="U132" i="16"/>
  <c r="U110" i="16"/>
  <c r="U88" i="16"/>
  <c r="U97" i="16"/>
  <c r="U67" i="16"/>
  <c r="U49" i="16"/>
  <c r="U60" i="16"/>
  <c r="U53" i="16"/>
  <c r="U45" i="16"/>
  <c r="U32" i="16"/>
  <c r="U56" i="16"/>
  <c r="U73" i="16"/>
  <c r="U64" i="16"/>
  <c r="U36" i="16"/>
  <c r="U182" i="16"/>
  <c r="U174" i="16"/>
  <c r="U117" i="16"/>
  <c r="U120" i="16"/>
  <c r="U96" i="16"/>
  <c r="U75" i="16"/>
  <c r="U113" i="16"/>
  <c r="U93" i="16"/>
  <c r="U83" i="16"/>
  <c r="U37" i="16"/>
  <c r="U57" i="16"/>
  <c r="U29" i="16"/>
  <c r="U48" i="16"/>
  <c r="U40" i="16"/>
  <c r="U28" i="16"/>
  <c r="U90" i="16"/>
  <c r="U112" i="16"/>
  <c r="U33" i="16"/>
  <c r="U44" i="16"/>
  <c r="U168" i="16"/>
  <c r="U152" i="16"/>
  <c r="U138" i="16"/>
  <c r="U69" i="16"/>
  <c r="U104" i="16"/>
  <c r="U109" i="16"/>
  <c r="U164" i="16"/>
  <c r="U101" i="16"/>
  <c r="U58" i="16"/>
  <c r="U41" i="16"/>
  <c r="U52" i="16"/>
  <c r="R36" i="16"/>
  <c r="W36" i="16" s="1"/>
  <c r="R48" i="16"/>
  <c r="R51" i="16"/>
  <c r="R56" i="16"/>
  <c r="R70" i="16"/>
  <c r="R77" i="16"/>
  <c r="W77" i="16" s="1"/>
  <c r="R83" i="16"/>
  <c r="R91" i="16"/>
  <c r="R34" i="16"/>
  <c r="R40" i="16"/>
  <c r="R43" i="16"/>
  <c r="R62" i="16"/>
  <c r="R63" i="16"/>
  <c r="R67" i="16"/>
  <c r="R75" i="16"/>
  <c r="R88" i="16"/>
  <c r="R92" i="16"/>
  <c r="W92" i="16" s="1"/>
  <c r="R31" i="16"/>
  <c r="R35" i="16"/>
  <c r="R47" i="16"/>
  <c r="W47" i="16" s="1"/>
  <c r="R52" i="16"/>
  <c r="R59" i="16"/>
  <c r="R64" i="16"/>
  <c r="R71" i="16"/>
  <c r="R73" i="16"/>
  <c r="R74" i="16"/>
  <c r="R78" i="16"/>
  <c r="R81" i="16"/>
  <c r="R86" i="16"/>
  <c r="R99" i="16"/>
  <c r="W99" i="16" s="1"/>
  <c r="R104" i="16"/>
  <c r="R39" i="16"/>
  <c r="R66" i="16"/>
  <c r="R79" i="16"/>
  <c r="R103" i="16"/>
  <c r="R111" i="16"/>
  <c r="R112" i="16"/>
  <c r="R122" i="16"/>
  <c r="R134" i="16"/>
  <c r="R161" i="16"/>
  <c r="R169" i="16"/>
  <c r="R44" i="16"/>
  <c r="R55" i="16"/>
  <c r="W55" i="16" s="1"/>
  <c r="R107" i="16"/>
  <c r="W107" i="16" s="1"/>
  <c r="R108" i="16"/>
  <c r="W108" i="16" s="1"/>
  <c r="R115" i="16"/>
  <c r="R119" i="16"/>
  <c r="R126" i="16"/>
  <c r="R127" i="16"/>
  <c r="R145" i="16"/>
  <c r="R116" i="16"/>
  <c r="R123" i="16"/>
  <c r="R128" i="16"/>
  <c r="R100" i="16"/>
  <c r="R165" i="16"/>
  <c r="R166" i="16"/>
  <c r="R188" i="16"/>
  <c r="R153" i="16"/>
  <c r="R96" i="16"/>
  <c r="R120" i="16"/>
  <c r="R141" i="16"/>
  <c r="R150" i="16"/>
  <c r="R170" i="16"/>
  <c r="R172" i="16"/>
  <c r="R181" i="16"/>
  <c r="R131" i="16"/>
  <c r="R137" i="16"/>
  <c r="R140" i="16"/>
  <c r="R149" i="16"/>
  <c r="R156" i="16"/>
  <c r="R157" i="16"/>
  <c r="R173" i="16"/>
  <c r="W173" i="16" s="1"/>
  <c r="R176" i="16"/>
  <c r="W176" i="16" s="1"/>
  <c r="R184" i="16"/>
  <c r="R82" i="16"/>
  <c r="R95" i="16"/>
  <c r="R133" i="16"/>
  <c r="R177" i="16"/>
  <c r="R187" i="16"/>
  <c r="R174" i="16"/>
  <c r="R154" i="16"/>
  <c r="W154" i="16" s="1"/>
  <c r="R138" i="16"/>
  <c r="R178" i="16"/>
  <c r="R148" i="16"/>
  <c r="R155" i="16"/>
  <c r="R121" i="16"/>
  <c r="R65" i="16"/>
  <c r="R125" i="16"/>
  <c r="R162" i="16"/>
  <c r="R136" i="16"/>
  <c r="R110" i="16"/>
  <c r="W110" i="16" s="1"/>
  <c r="R90" i="16"/>
  <c r="W90" i="16" s="1"/>
  <c r="R130" i="16"/>
  <c r="R54" i="16"/>
  <c r="W54" i="16" s="1"/>
  <c r="R49" i="16"/>
  <c r="R142" i="16"/>
  <c r="R164" i="16"/>
  <c r="R175" i="16"/>
  <c r="R135" i="16"/>
  <c r="R68" i="16"/>
  <c r="R144" i="16"/>
  <c r="R42" i="16"/>
  <c r="R143" i="16"/>
  <c r="R61" i="16"/>
  <c r="R76" i="16"/>
  <c r="W76" i="16" s="1"/>
  <c r="R185" i="16"/>
  <c r="R180" i="16"/>
  <c r="R124" i="16"/>
  <c r="R190" i="16"/>
  <c r="R182" i="16"/>
  <c r="R106" i="16"/>
  <c r="R102" i="16"/>
  <c r="R98" i="16"/>
  <c r="R163" i="16"/>
  <c r="R158" i="16"/>
  <c r="R139" i="16"/>
  <c r="R167" i="16"/>
  <c r="R132" i="16"/>
  <c r="R84" i="16"/>
  <c r="R50" i="16"/>
  <c r="R72" i="16"/>
  <c r="R189" i="16"/>
  <c r="R152" i="16"/>
  <c r="R146" i="16"/>
  <c r="R94" i="16"/>
  <c r="R147" i="16"/>
  <c r="R30" i="16"/>
  <c r="R109" i="16"/>
  <c r="R97" i="16"/>
  <c r="R33" i="16"/>
  <c r="R41" i="16"/>
  <c r="R32" i="16"/>
  <c r="R57" i="16"/>
  <c r="R179" i="16"/>
  <c r="R186" i="16"/>
  <c r="R101" i="16"/>
  <c r="R159" i="16"/>
  <c r="R183" i="16"/>
  <c r="R60" i="16"/>
  <c r="R38" i="16"/>
  <c r="W38" i="16" s="1"/>
  <c r="R87" i="16"/>
  <c r="R105" i="16"/>
  <c r="W105" i="16" s="1"/>
  <c r="R85" i="16"/>
  <c r="R58" i="16"/>
  <c r="R53" i="16"/>
  <c r="R45" i="16"/>
  <c r="R28" i="16"/>
  <c r="R29" i="16"/>
  <c r="R129" i="16"/>
  <c r="R46" i="16"/>
  <c r="R171" i="16"/>
  <c r="R160" i="16"/>
  <c r="R80" i="16"/>
  <c r="R168" i="16"/>
  <c r="W168" i="16" s="1"/>
  <c r="R118" i="16"/>
  <c r="R117" i="16"/>
  <c r="R113" i="16"/>
  <c r="R93" i="16"/>
  <c r="W93" i="16" s="1"/>
  <c r="R37" i="16"/>
  <c r="R151" i="16"/>
  <c r="R114" i="16"/>
  <c r="R69" i="16"/>
  <c r="R89" i="16"/>
  <c r="W89" i="16" s="1"/>
  <c r="S32" i="16"/>
  <c r="S39" i="16"/>
  <c r="S44" i="16"/>
  <c r="S55" i="16"/>
  <c r="S60" i="16"/>
  <c r="S66" i="16"/>
  <c r="S79" i="16"/>
  <c r="S80" i="16"/>
  <c r="S82" i="16"/>
  <c r="S36" i="16"/>
  <c r="S48" i="16"/>
  <c r="S51" i="16"/>
  <c r="S56" i="16"/>
  <c r="S57" i="16"/>
  <c r="S68" i="16"/>
  <c r="S70" i="16"/>
  <c r="S91" i="16"/>
  <c r="S40" i="16"/>
  <c r="S43" i="16"/>
  <c r="S61" i="16"/>
  <c r="S63" i="16"/>
  <c r="S72" i="16"/>
  <c r="S75" i="16"/>
  <c r="S76" i="16"/>
  <c r="S88" i="16"/>
  <c r="S89" i="16"/>
  <c r="S92" i="16"/>
  <c r="S93" i="16"/>
  <c r="S103" i="16"/>
  <c r="S108" i="16"/>
  <c r="X108" i="16" s="1"/>
  <c r="S109" i="16"/>
  <c r="S52" i="16"/>
  <c r="S59" i="16"/>
  <c r="S74" i="16"/>
  <c r="S95" i="16"/>
  <c r="S96" i="16"/>
  <c r="S100" i="16"/>
  <c r="S104" i="16"/>
  <c r="S105" i="16"/>
  <c r="S113" i="16"/>
  <c r="S120" i="16"/>
  <c r="S124" i="16"/>
  <c r="S131" i="16"/>
  <c r="S133" i="16"/>
  <c r="S135" i="16"/>
  <c r="S141" i="16"/>
  <c r="S147" i="16"/>
  <c r="S35" i="16"/>
  <c r="S111" i="16"/>
  <c r="S112" i="16"/>
  <c r="S47" i="16"/>
  <c r="S78" i="16"/>
  <c r="S86" i="16"/>
  <c r="S107" i="16"/>
  <c r="S115" i="16"/>
  <c r="S119" i="16"/>
  <c r="S121" i="16"/>
  <c r="S125" i="16"/>
  <c r="S127" i="16"/>
  <c r="S117" i="16"/>
  <c r="S139" i="16"/>
  <c r="S151" i="16"/>
  <c r="S153" i="16"/>
  <c r="S163" i="16"/>
  <c r="S167" i="16"/>
  <c r="S177" i="16"/>
  <c r="S187" i="16"/>
  <c r="S189" i="16"/>
  <c r="S155" i="16"/>
  <c r="S157" i="16"/>
  <c r="S174" i="16"/>
  <c r="S123" i="16"/>
  <c r="S143" i="16"/>
  <c r="S165" i="16"/>
  <c r="S169" i="16"/>
  <c r="S171" i="16"/>
  <c r="S188" i="16"/>
  <c r="S149" i="16"/>
  <c r="S99" i="16"/>
  <c r="S101" i="16"/>
  <c r="S116" i="16"/>
  <c r="S145" i="16"/>
  <c r="S161" i="16"/>
  <c r="S170" i="16"/>
  <c r="S175" i="16"/>
  <c r="S181" i="16"/>
  <c r="S185" i="16"/>
  <c r="S28" i="16"/>
  <c r="S31" i="16"/>
  <c r="S97" i="16"/>
  <c r="S137" i="16"/>
  <c r="S159" i="16"/>
  <c r="S173" i="16"/>
  <c r="X173" i="16" s="1"/>
  <c r="S184" i="16"/>
  <c r="S176" i="16"/>
  <c r="S53" i="16"/>
  <c r="S77" i="16"/>
  <c r="S64" i="16"/>
  <c r="S30" i="16"/>
  <c r="S186" i="16"/>
  <c r="S166" i="16"/>
  <c r="S156" i="16"/>
  <c r="S160" i="16"/>
  <c r="S138" i="16"/>
  <c r="S136" i="16"/>
  <c r="S158" i="16"/>
  <c r="S118" i="16"/>
  <c r="S114" i="16"/>
  <c r="S69" i="16"/>
  <c r="S84" i="16"/>
  <c r="S73" i="16"/>
  <c r="S85" i="16"/>
  <c r="S172" i="16"/>
  <c r="S83" i="16"/>
  <c r="S62" i="16"/>
  <c r="S168" i="16"/>
  <c r="S190" i="16"/>
  <c r="S134" i="16"/>
  <c r="S126" i="16"/>
  <c r="S152" i="16"/>
  <c r="S183" i="16"/>
  <c r="S164" i="16"/>
  <c r="S132" i="16"/>
  <c r="S110" i="16"/>
  <c r="S90" i="16"/>
  <c r="S129" i="16"/>
  <c r="S34" i="16"/>
  <c r="S162" i="16"/>
  <c r="S179" i="16"/>
  <c r="S150" i="16"/>
  <c r="S182" i="16"/>
  <c r="S154" i="16"/>
  <c r="S144" i="16"/>
  <c r="S146" i="16"/>
  <c r="S142" i="16"/>
  <c r="S106" i="16"/>
  <c r="S102" i="16"/>
  <c r="S98" i="16"/>
  <c r="S122" i="16"/>
  <c r="S130" i="16"/>
  <c r="S81" i="16"/>
  <c r="S140" i="16"/>
  <c r="S50" i="16"/>
  <c r="S42" i="16"/>
  <c r="S148" i="16"/>
  <c r="S94" i="16"/>
  <c r="S49" i="16"/>
  <c r="S33" i="16"/>
  <c r="S41" i="16"/>
  <c r="S58" i="16"/>
  <c r="S46" i="16"/>
  <c r="S37" i="16"/>
  <c r="S29" i="16"/>
  <c r="S180" i="16"/>
  <c r="S67" i="16"/>
  <c r="S178" i="16"/>
  <c r="S128" i="16"/>
  <c r="S87" i="16"/>
  <c r="S71" i="16"/>
  <c r="S65" i="16"/>
  <c r="S54" i="16"/>
  <c r="S45" i="16"/>
  <c r="S38" i="16"/>
  <c r="R27" i="16"/>
  <c r="T27" i="16"/>
  <c r="U27" i="16"/>
  <c r="S27" i="16"/>
  <c r="Q27" i="16"/>
  <c r="V27" i="16" s="1"/>
  <c r="W42" i="16" l="1"/>
  <c r="W74" i="16"/>
  <c r="X74" i="16" s="1"/>
  <c r="Y74" i="16" s="1"/>
  <c r="Z74" i="16" s="1"/>
  <c r="W45" i="16"/>
  <c r="X45" i="16" s="1"/>
  <c r="Y45" i="16" s="1"/>
  <c r="Z45" i="16" s="1"/>
  <c r="W147" i="16"/>
  <c r="X147" i="16" s="1"/>
  <c r="Y147" i="16" s="1"/>
  <c r="Z147" i="16" s="1"/>
  <c r="W182" i="16"/>
  <c r="X182" i="16" s="1"/>
  <c r="Y182" i="16" s="1"/>
  <c r="Z182" i="16" s="1"/>
  <c r="W121" i="16"/>
  <c r="X121" i="16" s="1"/>
  <c r="Y121" i="16" s="1"/>
  <c r="Z121" i="16" s="1"/>
  <c r="W153" i="16"/>
  <c r="W115" i="16"/>
  <c r="X115" i="16" s="1"/>
  <c r="Y115" i="16" s="1"/>
  <c r="Z115" i="16" s="1"/>
  <c r="W59" i="16"/>
  <c r="W31" i="16"/>
  <c r="X31" i="16" s="1"/>
  <c r="Y31" i="16" s="1"/>
  <c r="Z31" i="16" s="1"/>
  <c r="W33" i="16"/>
  <c r="X33" i="16" s="1"/>
  <c r="Y33" i="16" s="1"/>
  <c r="Z33" i="16" s="1"/>
  <c r="W189" i="16"/>
  <c r="X189" i="16" s="1"/>
  <c r="Y189" i="16" s="1"/>
  <c r="W163" i="16"/>
  <c r="X163" i="16" s="1"/>
  <c r="Y163" i="16" s="1"/>
  <c r="Z163" i="16" s="1"/>
  <c r="W131" i="16"/>
  <c r="X131" i="16" s="1"/>
  <c r="Y131" i="16" s="1"/>
  <c r="Z131" i="16" s="1"/>
  <c r="W100" i="16"/>
  <c r="W114" i="16"/>
  <c r="X114" i="16" s="1"/>
  <c r="Y114" i="16" s="1"/>
  <c r="Z114" i="16" s="1"/>
  <c r="W113" i="16"/>
  <c r="X113" i="16" s="1"/>
  <c r="Y113" i="16" s="1"/>
  <c r="Z113" i="16" s="1"/>
  <c r="W53" i="16"/>
  <c r="X53" i="16" s="1"/>
  <c r="Y53" i="16" s="1"/>
  <c r="W97" i="16"/>
  <c r="X97" i="16" s="1"/>
  <c r="Y97" i="16" s="1"/>
  <c r="W190" i="16"/>
  <c r="X190" i="16" s="1"/>
  <c r="Y190" i="16" s="1"/>
  <c r="Z190" i="16" s="1"/>
  <c r="W162" i="16"/>
  <c r="X162" i="16" s="1"/>
  <c r="Y162" i="16" s="1"/>
  <c r="Z162" i="16" s="1"/>
  <c r="W169" i="16"/>
  <c r="X169" i="16" s="1"/>
  <c r="X38" i="16"/>
  <c r="Y38" i="16" s="1"/>
  <c r="Z38" i="16" s="1"/>
  <c r="X47" i="16"/>
  <c r="Y47" i="16" s="1"/>
  <c r="Z47" i="16" s="1"/>
  <c r="W67" i="16"/>
  <c r="X67" i="16" s="1"/>
  <c r="Y67" i="16" s="1"/>
  <c r="Z67" i="16" s="1"/>
  <c r="W139" i="16"/>
  <c r="X139" i="16" s="1"/>
  <c r="Y139" i="16" s="1"/>
  <c r="Z139" i="16" s="1"/>
  <c r="W124" i="16"/>
  <c r="X124" i="16" s="1"/>
  <c r="Y124" i="16" s="1"/>
  <c r="Z124" i="16" s="1"/>
  <c r="W125" i="16"/>
  <c r="X125" i="16" s="1"/>
  <c r="Y125" i="16" s="1"/>
  <c r="Z125" i="16" s="1"/>
  <c r="W91" i="16"/>
  <c r="X91" i="16" s="1"/>
  <c r="Y91" i="16" s="1"/>
  <c r="Z91" i="16" s="1"/>
  <c r="W37" i="16"/>
  <c r="W118" i="16"/>
  <c r="X118" i="16" s="1"/>
  <c r="Y118" i="16" s="1"/>
  <c r="Z118" i="16" s="1"/>
  <c r="W171" i="16"/>
  <c r="X171" i="16" s="1"/>
  <c r="Y171" i="16" s="1"/>
  <c r="Z171" i="16" s="1"/>
  <c r="W60" i="16"/>
  <c r="X60" i="16" s="1"/>
  <c r="Y60" i="16" s="1"/>
  <c r="W41" i="16"/>
  <c r="X41" i="16" s="1"/>
  <c r="Y41" i="16" s="1"/>
  <c r="W152" i="16"/>
  <c r="X152" i="16" s="1"/>
  <c r="Y152" i="16" s="1"/>
  <c r="Z152" i="16" s="1"/>
  <c r="W135" i="16"/>
  <c r="X135" i="16" s="1"/>
  <c r="Y135" i="16" s="1"/>
  <c r="W65" i="16"/>
  <c r="X65" i="16" s="1"/>
  <c r="Y65" i="16" s="1"/>
  <c r="Z65" i="16" s="1"/>
  <c r="W178" i="16"/>
  <c r="X178" i="16" s="1"/>
  <c r="Y178" i="16" s="1"/>
  <c r="W82" i="16"/>
  <c r="X82" i="16" s="1"/>
  <c r="W137" i="16"/>
  <c r="X137" i="16" s="1"/>
  <c r="Y137" i="16" s="1"/>
  <c r="W119" i="16"/>
  <c r="X119" i="16" s="1"/>
  <c r="Y119" i="16" s="1"/>
  <c r="Z119" i="16" s="1"/>
  <c r="W103" i="16"/>
  <c r="X103" i="16" s="1"/>
  <c r="Y103" i="16" s="1"/>
  <c r="W78" i="16"/>
  <c r="X78" i="16" s="1"/>
  <c r="Y78" i="16" s="1"/>
  <c r="Z78" i="16" s="1"/>
  <c r="W35" i="16"/>
  <c r="X35" i="16" s="1"/>
  <c r="Y35" i="16" s="1"/>
  <c r="Z35" i="16" s="1"/>
  <c r="W43" i="16"/>
  <c r="X43" i="16" s="1"/>
  <c r="Y43" i="16" s="1"/>
  <c r="Z43" i="16" s="1"/>
  <c r="W58" i="16"/>
  <c r="X58" i="16" s="1"/>
  <c r="W50" i="16"/>
  <c r="X50" i="16" s="1"/>
  <c r="Y50" i="16" s="1"/>
  <c r="W39" i="16"/>
  <c r="X39" i="16" s="1"/>
  <c r="Y39" i="16" s="1"/>
  <c r="Z39" i="16" s="1"/>
  <c r="W159" i="16"/>
  <c r="X159" i="16" s="1"/>
  <c r="W57" i="16"/>
  <c r="X57" i="16" s="1"/>
  <c r="Y57" i="16" s="1"/>
  <c r="Z57" i="16" s="1"/>
  <c r="W94" i="16"/>
  <c r="X94" i="16" s="1"/>
  <c r="Y94" i="16" s="1"/>
  <c r="Z94" i="16" s="1"/>
  <c r="W167" i="16"/>
  <c r="X167" i="16" s="1"/>
  <c r="Y167" i="16" s="1"/>
  <c r="Z167" i="16" s="1"/>
  <c r="W155" i="16"/>
  <c r="X155" i="16" s="1"/>
  <c r="W112" i="16"/>
  <c r="X112" i="16" s="1"/>
  <c r="W73" i="16"/>
  <c r="X73" i="16" s="1"/>
  <c r="W63" i="16"/>
  <c r="X63" i="16" s="1"/>
  <c r="Y63" i="16" s="1"/>
  <c r="Z63" i="16" s="1"/>
  <c r="W70" i="16"/>
  <c r="X70" i="16" s="1"/>
  <c r="W146" i="16"/>
  <c r="X146" i="16" s="1"/>
  <c r="Y146" i="16" s="1"/>
  <c r="W95" i="16"/>
  <c r="X95" i="16" s="1"/>
  <c r="W172" i="16"/>
  <c r="X172" i="16" s="1"/>
  <c r="Y172" i="16" s="1"/>
  <c r="Z172" i="16" s="1"/>
  <c r="W120" i="16"/>
  <c r="X120" i="16" s="1"/>
  <c r="Y120" i="16" s="1"/>
  <c r="Z120" i="16" s="1"/>
  <c r="W123" i="16"/>
  <c r="X123" i="16" s="1"/>
  <c r="Y123" i="16" s="1"/>
  <c r="Z123" i="16" s="1"/>
  <c r="W88" i="16"/>
  <c r="X88" i="16" s="1"/>
  <c r="Y88" i="16" s="1"/>
  <c r="W62" i="16"/>
  <c r="X62" i="16" s="1"/>
  <c r="Y62" i="16" s="1"/>
  <c r="X92" i="16"/>
  <c r="Y92" i="16" s="1"/>
  <c r="Z92" i="16" s="1"/>
  <c r="X90" i="16"/>
  <c r="Y90" i="16" s="1"/>
  <c r="Z90" i="16" s="1"/>
  <c r="X100" i="16"/>
  <c r="Y100" i="16" s="1"/>
  <c r="Z100" i="16" s="1"/>
  <c r="X154" i="16"/>
  <c r="Y154" i="16" s="1"/>
  <c r="Z154" i="16" s="1"/>
  <c r="X110" i="16"/>
  <c r="Y110" i="16" s="1"/>
  <c r="Z110" i="16" s="1"/>
  <c r="X168" i="16"/>
  <c r="Y168" i="16" s="1"/>
  <c r="Z168" i="16" s="1"/>
  <c r="X93" i="16"/>
  <c r="Y93" i="16" s="1"/>
  <c r="X55" i="16"/>
  <c r="Y55" i="16" s="1"/>
  <c r="Z55" i="16" s="1"/>
  <c r="W85" i="16"/>
  <c r="X85" i="16" s="1"/>
  <c r="Y85" i="16" s="1"/>
  <c r="Z85" i="16" s="1"/>
  <c r="W186" i="16"/>
  <c r="X186" i="16" s="1"/>
  <c r="W30" i="16"/>
  <c r="X30" i="16" s="1"/>
  <c r="Y30" i="16" s="1"/>
  <c r="Z30" i="16" s="1"/>
  <c r="W84" i="16"/>
  <c r="X84" i="16" s="1"/>
  <c r="Y84" i="16" s="1"/>
  <c r="Z84" i="16" s="1"/>
  <c r="W106" i="16"/>
  <c r="X106" i="16" s="1"/>
  <c r="Y106" i="16" s="1"/>
  <c r="Z106" i="16" s="1"/>
  <c r="W143" i="16"/>
  <c r="X143" i="16" s="1"/>
  <c r="Y143" i="16" s="1"/>
  <c r="W49" i="16"/>
  <c r="W187" i="16"/>
  <c r="X187" i="16" s="1"/>
  <c r="W170" i="16"/>
  <c r="X170" i="16" s="1"/>
  <c r="Y170" i="16" s="1"/>
  <c r="Z170" i="16" s="1"/>
  <c r="W134" i="16"/>
  <c r="X134" i="16" s="1"/>
  <c r="Y134" i="16" s="1"/>
  <c r="Z134" i="16" s="1"/>
  <c r="W104" i="16"/>
  <c r="W138" i="16"/>
  <c r="X138" i="16" s="1"/>
  <c r="Y138" i="16" s="1"/>
  <c r="Z138" i="16" s="1"/>
  <c r="W175" i="16"/>
  <c r="X175" i="16" s="1"/>
  <c r="Y175" i="16" s="1"/>
  <c r="Z175" i="16" s="1"/>
  <c r="W183" i="16"/>
  <c r="X183" i="16" s="1"/>
  <c r="Y183" i="16" s="1"/>
  <c r="W127" i="16"/>
  <c r="X127" i="16" s="1"/>
  <c r="Y127" i="16" s="1"/>
  <c r="Z127" i="16" s="1"/>
  <c r="X36" i="16"/>
  <c r="Y36" i="16" s="1"/>
  <c r="Z36" i="16" s="1"/>
  <c r="W128" i="16"/>
  <c r="X128" i="16" s="1"/>
  <c r="Y128" i="16" s="1"/>
  <c r="Z128" i="16" s="1"/>
  <c r="W52" i="16"/>
  <c r="X77" i="16"/>
  <c r="Y77" i="16" s="1"/>
  <c r="X54" i="16"/>
  <c r="Y54" i="16" s="1"/>
  <c r="X59" i="16"/>
  <c r="Y59" i="16" s="1"/>
  <c r="Z59" i="16" s="1"/>
  <c r="X42" i="16"/>
  <c r="Y42" i="16" s="1"/>
  <c r="X76" i="16"/>
  <c r="Y76" i="16" s="1"/>
  <c r="Z76" i="16" s="1"/>
  <c r="X89" i="16"/>
  <c r="Y89" i="16" s="1"/>
  <c r="Z89" i="16" s="1"/>
  <c r="W180" i="16"/>
  <c r="X180" i="16" s="1"/>
  <c r="W96" i="16"/>
  <c r="X96" i="16" s="1"/>
  <c r="Y96" i="16" s="1"/>
  <c r="Z96" i="16" s="1"/>
  <c r="W51" i="16"/>
  <c r="X51" i="16" s="1"/>
  <c r="W161" i="16"/>
  <c r="X161" i="16" s="1"/>
  <c r="Y161" i="16" s="1"/>
  <c r="W141" i="16"/>
  <c r="X141" i="16" s="1"/>
  <c r="Y141" i="16" s="1"/>
  <c r="Z141" i="16" s="1"/>
  <c r="X105" i="16"/>
  <c r="Y105" i="16" s="1"/>
  <c r="W44" i="16"/>
  <c r="X44" i="16" s="1"/>
  <c r="X99" i="16"/>
  <c r="Y99" i="16" s="1"/>
  <c r="Z99" i="16" s="1"/>
  <c r="W188" i="16"/>
  <c r="X188" i="16" s="1"/>
  <c r="W28" i="16"/>
  <c r="X28" i="16" s="1"/>
  <c r="Y28" i="16" s="1"/>
  <c r="Z28" i="16" s="1"/>
  <c r="W32" i="16"/>
  <c r="X32" i="16" s="1"/>
  <c r="W165" i="16"/>
  <c r="X165" i="16" s="1"/>
  <c r="Y165" i="16" s="1"/>
  <c r="Z165" i="16" s="1"/>
  <c r="W69" i="16"/>
  <c r="X69" i="16" s="1"/>
  <c r="Y69" i="16" s="1"/>
  <c r="Z69" i="16" s="1"/>
  <c r="W46" i="16"/>
  <c r="X46" i="16" s="1"/>
  <c r="W185" i="16"/>
  <c r="X185" i="16" s="1"/>
  <c r="Y185" i="16" s="1"/>
  <c r="Z185" i="16" s="1"/>
  <c r="W136" i="16"/>
  <c r="X136" i="16" s="1"/>
  <c r="Y136" i="16" s="1"/>
  <c r="W177" i="16"/>
  <c r="X177" i="16" s="1"/>
  <c r="Y177" i="16" s="1"/>
  <c r="W184" i="16"/>
  <c r="W122" i="16"/>
  <c r="W40" i="16"/>
  <c r="X40" i="16" s="1"/>
  <c r="W48" i="16"/>
  <c r="W132" i="16"/>
  <c r="X132" i="16" s="1"/>
  <c r="Y132" i="16" s="1"/>
  <c r="Z132" i="16" s="1"/>
  <c r="W174" i="16"/>
  <c r="X174" i="16" s="1"/>
  <c r="Y174" i="16" s="1"/>
  <c r="Z174" i="16" s="1"/>
  <c r="W160" i="16"/>
  <c r="X160" i="16" s="1"/>
  <c r="Y160" i="16" s="1"/>
  <c r="Z160" i="16" s="1"/>
  <c r="W116" i="16"/>
  <c r="X116" i="16" s="1"/>
  <c r="Y116" i="16" s="1"/>
  <c r="W150" i="16"/>
  <c r="X150" i="16" s="1"/>
  <c r="Y150" i="16" s="1"/>
  <c r="Z150" i="16" s="1"/>
  <c r="W157" i="16"/>
  <c r="W149" i="16"/>
  <c r="W80" i="16"/>
  <c r="X80" i="16" s="1"/>
  <c r="W129" i="16"/>
  <c r="W87" i="16"/>
  <c r="X87" i="16" s="1"/>
  <c r="W72" i="16"/>
  <c r="X72" i="16" s="1"/>
  <c r="Y72" i="16" s="1"/>
  <c r="Z72" i="16" s="1"/>
  <c r="W98" i="16"/>
  <c r="X98" i="16" s="1"/>
  <c r="Y98" i="16" s="1"/>
  <c r="Z98" i="16" s="1"/>
  <c r="W130" i="16"/>
  <c r="X130" i="16" s="1"/>
  <c r="X176" i="16"/>
  <c r="Y176" i="16" s="1"/>
  <c r="Z176" i="16" s="1"/>
  <c r="W181" i="16"/>
  <c r="X181" i="16" s="1"/>
  <c r="Y181" i="16" s="1"/>
  <c r="Z181" i="16" s="1"/>
  <c r="Y108" i="16"/>
  <c r="Z108" i="16" s="1"/>
  <c r="W86" i="16"/>
  <c r="X86" i="16" s="1"/>
  <c r="W34" i="16"/>
  <c r="W81" i="16"/>
  <c r="X81" i="16" s="1"/>
  <c r="Y81" i="16" s="1"/>
  <c r="W56" i="16"/>
  <c r="X56" i="16" s="1"/>
  <c r="Y56" i="16" s="1"/>
  <c r="W64" i="16"/>
  <c r="X64" i="16" s="1"/>
  <c r="W83" i="16"/>
  <c r="X83" i="16" s="1"/>
  <c r="W158" i="16"/>
  <c r="X158" i="16" s="1"/>
  <c r="W142" i="16"/>
  <c r="X142" i="16" s="1"/>
  <c r="Y142" i="16" s="1"/>
  <c r="W133" i="16"/>
  <c r="Y173" i="16"/>
  <c r="Z173" i="16" s="1"/>
  <c r="W151" i="16"/>
  <c r="W117" i="16"/>
  <c r="X117" i="16" s="1"/>
  <c r="W29" i="16"/>
  <c r="X29" i="16" s="1"/>
  <c r="W101" i="16"/>
  <c r="W109" i="16"/>
  <c r="X109" i="16" s="1"/>
  <c r="W102" i="16"/>
  <c r="X102" i="16" s="1"/>
  <c r="W68" i="16"/>
  <c r="X68" i="16" s="1"/>
  <c r="Y68" i="16" s="1"/>
  <c r="Z68" i="16" s="1"/>
  <c r="W140" i="16"/>
  <c r="X140" i="16" s="1"/>
  <c r="W166" i="16"/>
  <c r="X166" i="16" s="1"/>
  <c r="X107" i="16"/>
  <c r="Y107" i="16" s="1"/>
  <c r="Z107" i="16" s="1"/>
  <c r="W111" i="16"/>
  <c r="X111" i="16" s="1"/>
  <c r="W61" i="16"/>
  <c r="X61" i="16" s="1"/>
  <c r="W144" i="16"/>
  <c r="X144" i="16" s="1"/>
  <c r="W71" i="16"/>
  <c r="X71" i="16" s="1"/>
  <c r="Y71" i="16" s="1"/>
  <c r="Z71" i="16" s="1"/>
  <c r="W79" i="16"/>
  <c r="X79" i="16" s="1"/>
  <c r="W164" i="16"/>
  <c r="W126" i="16"/>
  <c r="W156" i="16"/>
  <c r="X156" i="16" s="1"/>
  <c r="W75" i="16"/>
  <c r="X75" i="16" s="1"/>
  <c r="Y75" i="16" s="1"/>
  <c r="W148" i="16"/>
  <c r="X148" i="16" s="1"/>
  <c r="Y148" i="16" s="1"/>
  <c r="Z148" i="16" s="1"/>
  <c r="W179" i="16"/>
  <c r="W145" i="16"/>
  <c r="X145" i="16" s="1"/>
  <c r="W66" i="16"/>
  <c r="X66" i="16" s="1"/>
  <c r="Y66" i="16" s="1"/>
  <c r="W27" i="16"/>
  <c r="F7" i="13"/>
  <c r="F6" i="13"/>
  <c r="K8" i="23" l="1"/>
  <c r="L8" i="23" s="1"/>
  <c r="K7" i="23"/>
  <c r="L7" i="23" s="1"/>
  <c r="X153" i="16"/>
  <c r="Y153" i="16" s="1"/>
  <c r="Z153" i="16" s="1"/>
  <c r="Y169" i="16"/>
  <c r="Z169" i="16" s="1"/>
  <c r="Y180" i="16"/>
  <c r="Z180" i="16" s="1"/>
  <c r="Y187" i="16"/>
  <c r="Z187" i="16" s="1"/>
  <c r="Z50" i="16"/>
  <c r="X37" i="16"/>
  <c r="Y37" i="16" s="1"/>
  <c r="Y58" i="16"/>
  <c r="Z58" i="16" s="1"/>
  <c r="Y73" i="16"/>
  <c r="Z73" i="16" s="1"/>
  <c r="Z42" i="16"/>
  <c r="Z93" i="16"/>
  <c r="Z54" i="16"/>
  <c r="Z77" i="16"/>
  <c r="Y70" i="16"/>
  <c r="Z70" i="16" s="1"/>
  <c r="Z97" i="16"/>
  <c r="Y155" i="16"/>
  <c r="Z155" i="16" s="1"/>
  <c r="Y95" i="16"/>
  <c r="Z95" i="16" s="1"/>
  <c r="Z161" i="16"/>
  <c r="X49" i="16"/>
  <c r="Y49" i="16" s="1"/>
  <c r="Y159" i="16"/>
  <c r="Z159" i="16" s="1"/>
  <c r="Y112" i="16"/>
  <c r="Z112" i="16" s="1"/>
  <c r="Z146" i="16"/>
  <c r="X52" i="16"/>
  <c r="Y52" i="16" s="1"/>
  <c r="Z62" i="16"/>
  <c r="Y188" i="16"/>
  <c r="Z188" i="16" s="1"/>
  <c r="Y186" i="16"/>
  <c r="Z186" i="16" s="1"/>
  <c r="Y44" i="16"/>
  <c r="Z44" i="16" s="1"/>
  <c r="Y111" i="16"/>
  <c r="Z111" i="16" s="1"/>
  <c r="Y144" i="16"/>
  <c r="Z144" i="16" s="1"/>
  <c r="Z105" i="16"/>
  <c r="X122" i="16"/>
  <c r="Y122" i="16" s="1"/>
  <c r="Z122" i="16" s="1"/>
  <c r="X104" i="16"/>
  <c r="Y104" i="16" s="1"/>
  <c r="Z104" i="16" s="1"/>
  <c r="Y40" i="16"/>
  <c r="X179" i="16"/>
  <c r="Y179" i="16" s="1"/>
  <c r="X151" i="16"/>
  <c r="Y151" i="16" s="1"/>
  <c r="Z151" i="16" s="1"/>
  <c r="Z178" i="16"/>
  <c r="Z60" i="16"/>
  <c r="X157" i="16"/>
  <c r="Y157" i="16" s="1"/>
  <c r="Y51" i="16"/>
  <c r="Z51" i="16" s="1"/>
  <c r="X149" i="16"/>
  <c r="X133" i="16"/>
  <c r="Y133" i="16" s="1"/>
  <c r="X126" i="16"/>
  <c r="Y126" i="16" s="1"/>
  <c r="Z189" i="16"/>
  <c r="Y145" i="16"/>
  <c r="Z145" i="16" s="1"/>
  <c r="Z40" i="16"/>
  <c r="Y32" i="16"/>
  <c r="Z32" i="16" s="1"/>
  <c r="Y80" i="16"/>
  <c r="Z80" i="16" s="1"/>
  <c r="Y166" i="16"/>
  <c r="Z166" i="16" s="1"/>
  <c r="Y130" i="16"/>
  <c r="Z130" i="16" s="1"/>
  <c r="Y156" i="16"/>
  <c r="Z156" i="16" s="1"/>
  <c r="Y140" i="16"/>
  <c r="Z140" i="16" s="1"/>
  <c r="Z136" i="16"/>
  <c r="X164" i="16"/>
  <c r="Y102" i="16"/>
  <c r="Z102" i="16" s="1"/>
  <c r="Z88" i="16"/>
  <c r="Z116" i="16"/>
  <c r="X184" i="16"/>
  <c r="Y184" i="16" s="1"/>
  <c r="X129" i="16"/>
  <c r="Y129" i="16" s="1"/>
  <c r="Z56" i="16"/>
  <c r="Y82" i="16"/>
  <c r="Z82" i="16" s="1"/>
  <c r="Y158" i="16"/>
  <c r="Z158" i="16" s="1"/>
  <c r="Y83" i="16"/>
  <c r="Z83" i="16" s="1"/>
  <c r="Y64" i="16"/>
  <c r="Z64" i="16" s="1"/>
  <c r="Y109" i="16"/>
  <c r="Z109" i="16" s="1"/>
  <c r="X101" i="16"/>
  <c r="Y101" i="16" s="1"/>
  <c r="Y61" i="16"/>
  <c r="Z61" i="16" s="1"/>
  <c r="Z143" i="16"/>
  <c r="X48" i="16"/>
  <c r="Z81" i="16"/>
  <c r="Z142" i="16"/>
  <c r="Z53" i="16"/>
  <c r="Z103" i="16"/>
  <c r="Z177" i="16"/>
  <c r="Z135" i="16"/>
  <c r="Y117" i="16"/>
  <c r="Z117" i="16" s="1"/>
  <c r="Y86" i="16"/>
  <c r="Z86" i="16" s="1"/>
  <c r="Z41" i="16"/>
  <c r="Y29" i="16"/>
  <c r="Z29" i="16" s="1"/>
  <c r="Z66" i="16"/>
  <c r="Z183" i="16"/>
  <c r="X34" i="16"/>
  <c r="Y34" i="16" s="1"/>
  <c r="Z34" i="16" s="1"/>
  <c r="Y87" i="16"/>
  <c r="Z87" i="16" s="1"/>
  <c r="Y79" i="16"/>
  <c r="Z79" i="16" s="1"/>
  <c r="Z75" i="16"/>
  <c r="Y46" i="16"/>
  <c r="Z46" i="16" s="1"/>
  <c r="Z137" i="16"/>
  <c r="X27" i="16"/>
  <c r="G7" i="16"/>
  <c r="K6" i="23" l="1"/>
  <c r="L6" i="23" s="1"/>
  <c r="G14" i="16"/>
  <c r="I14" i="16" s="1"/>
  <c r="I7" i="16"/>
  <c r="K9" i="23"/>
  <c r="L9" i="23" s="1"/>
  <c r="Z37" i="16"/>
  <c r="Z49" i="16"/>
  <c r="Z52" i="16"/>
  <c r="Z179" i="16"/>
  <c r="Z126" i="16"/>
  <c r="Z133" i="16"/>
  <c r="Z157" i="16"/>
  <c r="Y149" i="16"/>
  <c r="Z149" i="16" s="1"/>
  <c r="Z184" i="16"/>
  <c r="Y48" i="16"/>
  <c r="Z48" i="16" s="1"/>
  <c r="Y164" i="16"/>
  <c r="Z164" i="16" s="1"/>
  <c r="Z129" i="16"/>
  <c r="Z101" i="16"/>
  <c r="F5" i="13"/>
  <c r="Y27" i="16"/>
  <c r="F12" i="13" l="1"/>
  <c r="Z27" i="16"/>
  <c r="K5" i="23" s="1"/>
  <c r="L5" i="23" s="1"/>
  <c r="J27" i="6" l="1"/>
  <c r="Q167" i="6" l="1"/>
  <c r="Q36" i="6" l="1"/>
  <c r="V36" i="6" s="1"/>
  <c r="Q39" i="6"/>
  <c r="V39" i="6" s="1"/>
  <c r="Q40" i="6"/>
  <c r="V40" i="6" s="1"/>
  <c r="Q47" i="6"/>
  <c r="V47" i="6" s="1"/>
  <c r="Q30" i="6"/>
  <c r="V30" i="6" s="1"/>
  <c r="Q33" i="6"/>
  <c r="V33" i="6" s="1"/>
  <c r="Q112" i="6"/>
  <c r="V112" i="6" s="1"/>
  <c r="Q143" i="6"/>
  <c r="V143" i="6" s="1"/>
  <c r="Q77" i="6"/>
  <c r="V77" i="6" s="1"/>
  <c r="Q144" i="6"/>
  <c r="V144" i="6" s="1"/>
  <c r="Q147" i="6"/>
  <c r="V147" i="6" s="1"/>
  <c r="Q105" i="6"/>
  <c r="V105" i="6" s="1"/>
  <c r="Q51" i="6"/>
  <c r="V51" i="6" s="1"/>
  <c r="Q43" i="6"/>
  <c r="V43" i="6" s="1"/>
  <c r="Q67" i="6"/>
  <c r="V67" i="6" s="1"/>
  <c r="Q55" i="6"/>
  <c r="V55" i="6" s="1"/>
  <c r="Q50" i="6"/>
  <c r="V50" i="6" s="1"/>
  <c r="Q118" i="6"/>
  <c r="V118" i="6" s="1"/>
  <c r="Q106" i="6"/>
  <c r="V106" i="6" s="1"/>
  <c r="Q75" i="6"/>
  <c r="V75" i="6" s="1"/>
  <c r="Q59" i="6"/>
  <c r="V59" i="6" s="1"/>
  <c r="Q161" i="6"/>
  <c r="V161" i="6" s="1"/>
  <c r="Q156" i="6"/>
  <c r="V156" i="6" s="1"/>
  <c r="Q140" i="6"/>
  <c r="V140" i="6" s="1"/>
  <c r="Q124" i="6"/>
  <c r="V124" i="6" s="1"/>
  <c r="Q83" i="6"/>
  <c r="V83" i="6" s="1"/>
  <c r="Q63" i="6"/>
  <c r="V63" i="6" s="1"/>
  <c r="Q142" i="6"/>
  <c r="V142" i="6" s="1"/>
  <c r="Q70" i="6"/>
  <c r="V70" i="6" s="1"/>
  <c r="Q45" i="6"/>
  <c r="V45" i="6" s="1"/>
  <c r="Q148" i="6"/>
  <c r="V148" i="6" s="1"/>
  <c r="Q66" i="6"/>
  <c r="V66" i="6" s="1"/>
  <c r="Q135" i="6"/>
  <c r="V135" i="6" s="1"/>
  <c r="Q114" i="6"/>
  <c r="V114" i="6" s="1"/>
  <c r="Q58" i="6"/>
  <c r="V58" i="6" s="1"/>
  <c r="Q79" i="6"/>
  <c r="V79" i="6" s="1"/>
  <c r="Q152" i="6"/>
  <c r="V152" i="6" s="1"/>
  <c r="Q136" i="6"/>
  <c r="V136" i="6" s="1"/>
  <c r="Q104" i="6"/>
  <c r="V104" i="6" s="1"/>
  <c r="Q131" i="6"/>
  <c r="V131" i="6" s="1"/>
  <c r="Q42" i="6"/>
  <c r="V42" i="6" s="1"/>
  <c r="Q41" i="6"/>
  <c r="V41" i="6" s="1"/>
  <c r="Q102" i="6"/>
  <c r="V102" i="6" s="1"/>
  <c r="Q117" i="6"/>
  <c r="V117" i="6" s="1"/>
  <c r="Q95" i="6"/>
  <c r="V95" i="6" s="1"/>
  <c r="Q116" i="6"/>
  <c r="V116" i="6" s="1"/>
  <c r="Q32" i="6"/>
  <c r="V32" i="6" s="1"/>
  <c r="Q81" i="6"/>
  <c r="V81" i="6" s="1"/>
  <c r="Q146" i="6"/>
  <c r="V146" i="6" s="1"/>
  <c r="Q134" i="6"/>
  <c r="V134" i="6" s="1"/>
  <c r="Q87" i="6"/>
  <c r="V87" i="6" s="1"/>
  <c r="Q125" i="6"/>
  <c r="V125" i="6" s="1"/>
  <c r="Q158" i="6"/>
  <c r="V158" i="6" s="1"/>
  <c r="Q163" i="6"/>
  <c r="V163" i="6" s="1"/>
  <c r="Q155" i="6"/>
  <c r="V155" i="6" s="1"/>
  <c r="Q151" i="6"/>
  <c r="V151" i="6" s="1"/>
  <c r="Q149" i="6"/>
  <c r="V149" i="6" s="1"/>
  <c r="Q69" i="6"/>
  <c r="V69" i="6" s="1"/>
  <c r="Q100" i="6"/>
  <c r="V100" i="6" s="1"/>
  <c r="Q128" i="6"/>
  <c r="V128" i="6" s="1"/>
  <c r="Q60" i="6"/>
  <c r="V60" i="6" s="1"/>
  <c r="Q160" i="6"/>
  <c r="V160" i="6" s="1"/>
  <c r="Q133" i="6"/>
  <c r="V133" i="6" s="1"/>
  <c r="Q157" i="6"/>
  <c r="V157" i="6" s="1"/>
  <c r="Q113" i="6"/>
  <c r="V113" i="6" s="1"/>
  <c r="Q123" i="6"/>
  <c r="V123" i="6" s="1"/>
  <c r="Q162" i="6"/>
  <c r="V162" i="6" s="1"/>
  <c r="Q153" i="6"/>
  <c r="V153" i="6" s="1"/>
  <c r="Q137" i="6"/>
  <c r="V137" i="6" s="1"/>
  <c r="Q159" i="6"/>
  <c r="V159" i="6" s="1"/>
  <c r="Q141" i="6"/>
  <c r="V141" i="6" s="1"/>
  <c r="Q150" i="6"/>
  <c r="V150" i="6" s="1"/>
  <c r="Q71" i="6"/>
  <c r="V71" i="6" s="1"/>
  <c r="Q48" i="6"/>
  <c r="V48" i="6" s="1"/>
  <c r="Q54" i="6"/>
  <c r="V54" i="6" s="1"/>
  <c r="Q46" i="6"/>
  <c r="V46" i="6" s="1"/>
  <c r="Q91" i="6"/>
  <c r="V91" i="6" s="1"/>
  <c r="Q108" i="6"/>
  <c r="V108" i="6" s="1"/>
  <c r="Q56" i="6"/>
  <c r="V56" i="6" s="1"/>
  <c r="Q109" i="6"/>
  <c r="V109" i="6" s="1"/>
  <c r="Q64" i="6"/>
  <c r="V64" i="6" s="1"/>
  <c r="Q101" i="6"/>
  <c r="V101" i="6" s="1"/>
  <c r="Q28" i="6"/>
  <c r="V28" i="6" s="1"/>
  <c r="Q139" i="6"/>
  <c r="V139" i="6" s="1"/>
  <c r="Q138" i="6"/>
  <c r="V138" i="6" s="1"/>
  <c r="Q119" i="6"/>
  <c r="V119" i="6" s="1"/>
  <c r="Q115" i="6"/>
  <c r="V115" i="6" s="1"/>
  <c r="Q111" i="6"/>
  <c r="V111" i="6" s="1"/>
  <c r="Q107" i="6"/>
  <c r="V107" i="6" s="1"/>
  <c r="Q103" i="6"/>
  <c r="V103" i="6" s="1"/>
  <c r="Q132" i="6"/>
  <c r="V132" i="6" s="1"/>
  <c r="Q154" i="6"/>
  <c r="V154" i="6" s="1"/>
  <c r="Q97" i="6"/>
  <c r="V97" i="6" s="1"/>
  <c r="Q96" i="6"/>
  <c r="V96" i="6" s="1"/>
  <c r="Q130" i="6"/>
  <c r="V130" i="6" s="1"/>
  <c r="Q89" i="6"/>
  <c r="V89" i="6" s="1"/>
  <c r="Q74" i="6"/>
  <c r="V74" i="6" s="1"/>
  <c r="Q93" i="6"/>
  <c r="V93" i="6" s="1"/>
  <c r="Q44" i="6"/>
  <c r="V44" i="6" s="1"/>
  <c r="Q80" i="6"/>
  <c r="V80" i="6" s="1"/>
  <c r="Q68" i="6"/>
  <c r="V68" i="6" s="1"/>
  <c r="Q61" i="6"/>
  <c r="V61" i="6" s="1"/>
  <c r="Q72" i="6"/>
  <c r="V72" i="6" s="1"/>
  <c r="Q53" i="6"/>
  <c r="V53" i="6" s="1"/>
  <c r="Q98" i="6"/>
  <c r="V98" i="6" s="1"/>
  <c r="Q31" i="6"/>
  <c r="V31" i="6" s="1"/>
  <c r="Q126" i="6"/>
  <c r="V126" i="6" s="1"/>
  <c r="Q78" i="6"/>
  <c r="V78" i="6" s="1"/>
  <c r="Q90" i="6"/>
  <c r="V90" i="6" s="1"/>
  <c r="Q73" i="6"/>
  <c r="V73" i="6" s="1"/>
  <c r="Q120" i="6"/>
  <c r="V120" i="6" s="1"/>
  <c r="Q122" i="6"/>
  <c r="V122" i="6" s="1"/>
  <c r="Q129" i="6"/>
  <c r="V129" i="6" s="1"/>
  <c r="Q88" i="6"/>
  <c r="V88" i="6" s="1"/>
  <c r="Q62" i="6"/>
  <c r="V62" i="6" s="1"/>
  <c r="Q92" i="6"/>
  <c r="V92" i="6" s="1"/>
  <c r="Q86" i="6"/>
  <c r="V86" i="6" s="1"/>
  <c r="Q82" i="6"/>
  <c r="V82" i="6" s="1"/>
  <c r="Q127" i="6"/>
  <c r="V127" i="6" s="1"/>
  <c r="Q85" i="6"/>
  <c r="V85" i="6" s="1"/>
  <c r="Q121" i="6"/>
  <c r="V121" i="6" s="1"/>
  <c r="Q110" i="6"/>
  <c r="V110" i="6" s="1"/>
  <c r="Q99" i="6"/>
  <c r="V99" i="6" s="1"/>
  <c r="Q145" i="6"/>
  <c r="V145" i="6" s="1"/>
  <c r="Q84" i="6"/>
  <c r="V84" i="6" s="1"/>
  <c r="Q76" i="6"/>
  <c r="V76" i="6" s="1"/>
  <c r="Q65" i="6"/>
  <c r="V65" i="6" s="1"/>
  <c r="Q94" i="6"/>
  <c r="V94" i="6" s="1"/>
  <c r="Q57" i="6"/>
  <c r="V57" i="6" s="1"/>
  <c r="Q49" i="6"/>
  <c r="V49" i="6" s="1"/>
  <c r="U167" i="6"/>
  <c r="T167" i="6"/>
  <c r="S167" i="6"/>
  <c r="R167" i="6"/>
  <c r="S36" i="6" l="1"/>
  <c r="T36" i="6"/>
  <c r="R36" i="6"/>
  <c r="W36" i="6" s="1"/>
  <c r="U36" i="6"/>
  <c r="R39" i="6"/>
  <c r="W39" i="6" s="1"/>
  <c r="R40" i="6"/>
  <c r="W40" i="6" s="1"/>
  <c r="U39" i="6"/>
  <c r="U40" i="6"/>
  <c r="S39" i="6"/>
  <c r="S40" i="6"/>
  <c r="X40" i="6" s="1"/>
  <c r="T39" i="6"/>
  <c r="T40" i="6"/>
  <c r="U47" i="6"/>
  <c r="T47" i="6"/>
  <c r="R47" i="6"/>
  <c r="W47" i="6" s="1"/>
  <c r="S47" i="6"/>
  <c r="U30" i="6"/>
  <c r="R30" i="6"/>
  <c r="W30" i="6" s="1"/>
  <c r="R32" i="6"/>
  <c r="W32" i="6" s="1"/>
  <c r="S30" i="6"/>
  <c r="T30" i="6"/>
  <c r="S105" i="6"/>
  <c r="S72" i="6"/>
  <c r="S73" i="6"/>
  <c r="S51" i="6"/>
  <c r="S162" i="6"/>
  <c r="S146" i="6"/>
  <c r="S126" i="6"/>
  <c r="S102" i="6"/>
  <c r="S108" i="6"/>
  <c r="S149" i="6"/>
  <c r="S60" i="6"/>
  <c r="S133" i="6"/>
  <c r="S42" i="6"/>
  <c r="S68" i="6"/>
  <c r="S61" i="6"/>
  <c r="S128" i="6"/>
  <c r="S110" i="6"/>
  <c r="S43" i="6"/>
  <c r="S56" i="6"/>
  <c r="S156" i="6"/>
  <c r="S88" i="6"/>
  <c r="S48" i="6"/>
  <c r="S46" i="6"/>
  <c r="S158" i="6"/>
  <c r="S118" i="6"/>
  <c r="S87" i="6"/>
  <c r="S161" i="6"/>
  <c r="S135" i="6"/>
  <c r="S163" i="6"/>
  <c r="S67" i="6"/>
  <c r="S134" i="6"/>
  <c r="S114" i="6"/>
  <c r="S120" i="6"/>
  <c r="S160" i="6"/>
  <c r="S81" i="6"/>
  <c r="S117" i="6"/>
  <c r="S130" i="6"/>
  <c r="S28" i="6"/>
  <c r="S122" i="6"/>
  <c r="S132" i="6"/>
  <c r="S100" i="6"/>
  <c r="S63" i="6"/>
  <c r="S113" i="6"/>
  <c r="S95" i="6"/>
  <c r="S80" i="6"/>
  <c r="S123" i="6"/>
  <c r="S154" i="6"/>
  <c r="S153" i="6"/>
  <c r="S137" i="6"/>
  <c r="S97" i="6"/>
  <c r="S159" i="6"/>
  <c r="S141" i="6"/>
  <c r="S85" i="6"/>
  <c r="S91" i="6"/>
  <c r="S89" i="6"/>
  <c r="S106" i="6"/>
  <c r="S75" i="6"/>
  <c r="S121" i="6"/>
  <c r="S152" i="6"/>
  <c r="S140" i="6"/>
  <c r="S98" i="6"/>
  <c r="S147" i="6"/>
  <c r="S112" i="6"/>
  <c r="S71" i="6"/>
  <c r="S125" i="6"/>
  <c r="S83" i="6"/>
  <c r="S69" i="6"/>
  <c r="S148" i="6"/>
  <c r="S94" i="6"/>
  <c r="S65" i="6"/>
  <c r="S31" i="6"/>
  <c r="S139" i="6"/>
  <c r="S127" i="6"/>
  <c r="S119" i="6"/>
  <c r="S115" i="6"/>
  <c r="S111" i="6"/>
  <c r="S107" i="6"/>
  <c r="S103" i="6"/>
  <c r="S99" i="6"/>
  <c r="S131" i="6"/>
  <c r="S96" i="6"/>
  <c r="S86" i="6"/>
  <c r="S90" i="6"/>
  <c r="S59" i="6"/>
  <c r="S79" i="6"/>
  <c r="S145" i="6"/>
  <c r="S109" i="6"/>
  <c r="S116" i="6"/>
  <c r="S124" i="6"/>
  <c r="S77" i="6"/>
  <c r="S143" i="6"/>
  <c r="S70" i="6"/>
  <c r="S150" i="6"/>
  <c r="S157" i="6"/>
  <c r="S136" i="6"/>
  <c r="S76" i="6"/>
  <c r="S144" i="6"/>
  <c r="S33" i="6"/>
  <c r="S62" i="6"/>
  <c r="S53" i="6"/>
  <c r="S54" i="6"/>
  <c r="S45" i="6"/>
  <c r="S58" i="6"/>
  <c r="S50" i="6"/>
  <c r="S151" i="6"/>
  <c r="S64" i="6"/>
  <c r="S129" i="6"/>
  <c r="S93" i="6"/>
  <c r="S84" i="6"/>
  <c r="S41" i="6"/>
  <c r="S155" i="6"/>
  <c r="S66" i="6"/>
  <c r="S32" i="6"/>
  <c r="S138" i="6"/>
  <c r="S78" i="6"/>
  <c r="S92" i="6"/>
  <c r="S82" i="6"/>
  <c r="S57" i="6"/>
  <c r="S49" i="6"/>
  <c r="S55" i="6"/>
  <c r="S104" i="6"/>
  <c r="S101" i="6"/>
  <c r="S142" i="6"/>
  <c r="S74" i="6"/>
  <c r="S44" i="6"/>
  <c r="U160" i="6"/>
  <c r="U128" i="6"/>
  <c r="U63" i="6"/>
  <c r="U136" i="6"/>
  <c r="U70" i="6"/>
  <c r="U100" i="6"/>
  <c r="U71" i="6"/>
  <c r="U83" i="6"/>
  <c r="U142" i="6"/>
  <c r="U134" i="6"/>
  <c r="U144" i="6"/>
  <c r="U94" i="6"/>
  <c r="U93" i="6"/>
  <c r="U162" i="6"/>
  <c r="U132" i="6"/>
  <c r="U112" i="6"/>
  <c r="U79" i="6"/>
  <c r="U85" i="6"/>
  <c r="U66" i="6"/>
  <c r="U124" i="6"/>
  <c r="U150" i="6"/>
  <c r="U69" i="6"/>
  <c r="U155" i="6"/>
  <c r="U156" i="6"/>
  <c r="U73" i="6"/>
  <c r="U67" i="6"/>
  <c r="U116" i="6"/>
  <c r="U104" i="6"/>
  <c r="U148" i="6"/>
  <c r="U41" i="6"/>
  <c r="U135" i="6"/>
  <c r="U46" i="6"/>
  <c r="U120" i="6"/>
  <c r="U108" i="6"/>
  <c r="U58" i="6"/>
  <c r="U31" i="6"/>
  <c r="U138" i="6"/>
  <c r="U126" i="6"/>
  <c r="U86" i="6"/>
  <c r="U77" i="6"/>
  <c r="U91" i="6"/>
  <c r="U55" i="6"/>
  <c r="U95" i="6"/>
  <c r="U45" i="6"/>
  <c r="U54" i="6"/>
  <c r="U158" i="6"/>
  <c r="U149" i="6"/>
  <c r="U131" i="6"/>
  <c r="U163" i="6"/>
  <c r="U152" i="6"/>
  <c r="U139" i="6"/>
  <c r="U89" i="6"/>
  <c r="U143" i="6"/>
  <c r="U147" i="6"/>
  <c r="U90" i="6"/>
  <c r="U81" i="6"/>
  <c r="U32" i="6"/>
  <c r="U153" i="6"/>
  <c r="U137" i="6"/>
  <c r="U97" i="6"/>
  <c r="U141" i="6"/>
  <c r="U140" i="6"/>
  <c r="U87" i="6"/>
  <c r="U159" i="6"/>
  <c r="U107" i="6"/>
  <c r="U161" i="6"/>
  <c r="U78" i="6"/>
  <c r="U133" i="6"/>
  <c r="U121" i="6"/>
  <c r="U113" i="6"/>
  <c r="U105" i="6"/>
  <c r="U122" i="6"/>
  <c r="U106" i="6"/>
  <c r="U82" i="6"/>
  <c r="U57" i="6"/>
  <c r="U49" i="6"/>
  <c r="U64" i="6"/>
  <c r="U28" i="6"/>
  <c r="U44" i="6"/>
  <c r="U68" i="6"/>
  <c r="U110" i="6"/>
  <c r="U62" i="6"/>
  <c r="U50" i="6"/>
  <c r="U75" i="6"/>
  <c r="U119" i="6"/>
  <c r="U103" i="6"/>
  <c r="U157" i="6"/>
  <c r="U96" i="6"/>
  <c r="U130" i="6"/>
  <c r="U129" i="6"/>
  <c r="U74" i="6"/>
  <c r="U118" i="6"/>
  <c r="U102" i="6"/>
  <c r="U76" i="6"/>
  <c r="U61" i="6"/>
  <c r="U72" i="6"/>
  <c r="U60" i="6"/>
  <c r="U43" i="6"/>
  <c r="U151" i="6"/>
  <c r="U146" i="6"/>
  <c r="U99" i="6"/>
  <c r="U84" i="6"/>
  <c r="U48" i="6"/>
  <c r="U51" i="6"/>
  <c r="U59" i="6"/>
  <c r="U123" i="6"/>
  <c r="U115" i="6"/>
  <c r="U127" i="6"/>
  <c r="U125" i="6"/>
  <c r="U117" i="6"/>
  <c r="U109" i="6"/>
  <c r="U101" i="6"/>
  <c r="U114" i="6"/>
  <c r="U98" i="6"/>
  <c r="U88" i="6"/>
  <c r="U92" i="6"/>
  <c r="U53" i="6"/>
  <c r="U42" i="6"/>
  <c r="U154" i="6"/>
  <c r="U111" i="6"/>
  <c r="U145" i="6"/>
  <c r="U80" i="6"/>
  <c r="U65" i="6"/>
  <c r="U56" i="6"/>
  <c r="U33" i="6"/>
  <c r="T153" i="6"/>
  <c r="T92" i="6"/>
  <c r="T149" i="6"/>
  <c r="T119" i="6"/>
  <c r="T103" i="6"/>
  <c r="T87" i="6"/>
  <c r="T67" i="6"/>
  <c r="T74" i="6"/>
  <c r="T54" i="6"/>
  <c r="T136" i="6"/>
  <c r="T85" i="6"/>
  <c r="T121" i="6"/>
  <c r="T145" i="6"/>
  <c r="T91" i="6"/>
  <c r="T152" i="6"/>
  <c r="T104" i="6"/>
  <c r="T129" i="6"/>
  <c r="T83" i="6"/>
  <c r="T69" i="6"/>
  <c r="T148" i="6"/>
  <c r="T108" i="6"/>
  <c r="T65" i="6"/>
  <c r="T115" i="6"/>
  <c r="T99" i="6"/>
  <c r="T94" i="6"/>
  <c r="T156" i="6"/>
  <c r="T132" i="6"/>
  <c r="T93" i="6"/>
  <c r="T100" i="6"/>
  <c r="T71" i="6"/>
  <c r="T151" i="6"/>
  <c r="T109" i="6"/>
  <c r="T42" i="6"/>
  <c r="T81" i="6"/>
  <c r="T120" i="6"/>
  <c r="T57" i="6"/>
  <c r="T111" i="6"/>
  <c r="T75" i="6"/>
  <c r="T59" i="6"/>
  <c r="T155" i="6"/>
  <c r="T154" i="6"/>
  <c r="T90" i="6"/>
  <c r="T106" i="6"/>
  <c r="T76" i="6"/>
  <c r="T63" i="6"/>
  <c r="T88" i="6"/>
  <c r="T131" i="6"/>
  <c r="T64" i="6"/>
  <c r="T107" i="6"/>
  <c r="T118" i="6"/>
  <c r="T134" i="6"/>
  <c r="T133" i="6"/>
  <c r="T157" i="6"/>
  <c r="T55" i="6"/>
  <c r="T56" i="6"/>
  <c r="T113" i="6"/>
  <c r="T126" i="6"/>
  <c r="T135" i="6"/>
  <c r="T84" i="6"/>
  <c r="T48" i="6"/>
  <c r="T159" i="6"/>
  <c r="T32" i="6"/>
  <c r="T139" i="6"/>
  <c r="T138" i="6"/>
  <c r="T143" i="6"/>
  <c r="T160" i="6"/>
  <c r="T112" i="6"/>
  <c r="T163" i="6"/>
  <c r="T68" i="6"/>
  <c r="T122" i="6"/>
  <c r="T110" i="6"/>
  <c r="T43" i="6"/>
  <c r="T162" i="6"/>
  <c r="T125" i="6"/>
  <c r="T144" i="6"/>
  <c r="T95" i="6"/>
  <c r="T117" i="6"/>
  <c r="T105" i="6"/>
  <c r="T46" i="6"/>
  <c r="T137" i="6"/>
  <c r="T97" i="6"/>
  <c r="T142" i="6"/>
  <c r="T49" i="6"/>
  <c r="T147" i="6"/>
  <c r="T82" i="6"/>
  <c r="T140" i="6"/>
  <c r="T98" i="6"/>
  <c r="T50" i="6"/>
  <c r="T31" i="6"/>
  <c r="T124" i="6"/>
  <c r="T77" i="6"/>
  <c r="T70" i="6"/>
  <c r="T130" i="6"/>
  <c r="T41" i="6"/>
  <c r="T114" i="6"/>
  <c r="T102" i="6"/>
  <c r="T45" i="6"/>
  <c r="T123" i="6"/>
  <c r="T158" i="6"/>
  <c r="T161" i="6"/>
  <c r="T79" i="6"/>
  <c r="T80" i="6"/>
  <c r="T89" i="6"/>
  <c r="T141" i="6"/>
  <c r="T44" i="6"/>
  <c r="T72" i="6"/>
  <c r="T150" i="6"/>
  <c r="T60" i="6"/>
  <c r="T58" i="6"/>
  <c r="T61" i="6"/>
  <c r="T128" i="6"/>
  <c r="T86" i="6"/>
  <c r="T73" i="6"/>
  <c r="T33" i="6"/>
  <c r="T51" i="6"/>
  <c r="T78" i="6"/>
  <c r="T66" i="6"/>
  <c r="T146" i="6"/>
  <c r="T28" i="6"/>
  <c r="T116" i="6"/>
  <c r="T101" i="6"/>
  <c r="T53" i="6"/>
  <c r="T96" i="6"/>
  <c r="T127" i="6"/>
  <c r="T62" i="6"/>
  <c r="R144" i="6"/>
  <c r="W144" i="6" s="1"/>
  <c r="R125" i="6"/>
  <c r="W125" i="6" s="1"/>
  <c r="R90" i="6"/>
  <c r="W90" i="6" s="1"/>
  <c r="R117" i="6"/>
  <c r="W117" i="6" s="1"/>
  <c r="R87" i="6"/>
  <c r="W87" i="6" s="1"/>
  <c r="R45" i="6"/>
  <c r="W45" i="6" s="1"/>
  <c r="R75" i="6"/>
  <c r="W75" i="6" s="1"/>
  <c r="R151" i="6"/>
  <c r="W151" i="6" s="1"/>
  <c r="R91" i="6"/>
  <c r="W91" i="6" s="1"/>
  <c r="R140" i="6"/>
  <c r="W140" i="6" s="1"/>
  <c r="R116" i="6"/>
  <c r="W116" i="6" s="1"/>
  <c r="R80" i="6"/>
  <c r="W80" i="6" s="1"/>
  <c r="R142" i="6"/>
  <c r="W142" i="6" s="1"/>
  <c r="R132" i="6"/>
  <c r="W132" i="6" s="1"/>
  <c r="R141" i="6"/>
  <c r="W141" i="6" s="1"/>
  <c r="R68" i="6"/>
  <c r="W68" i="6" s="1"/>
  <c r="R121" i="6"/>
  <c r="W121" i="6" s="1"/>
  <c r="R135" i="6"/>
  <c r="W135" i="6" s="1"/>
  <c r="R113" i="6"/>
  <c r="W113" i="6" s="1"/>
  <c r="R60" i="6"/>
  <c r="W60" i="6" s="1"/>
  <c r="R48" i="6"/>
  <c r="W48" i="6" s="1"/>
  <c r="R93" i="6"/>
  <c r="W93" i="6" s="1"/>
  <c r="R59" i="6"/>
  <c r="W59" i="6" s="1"/>
  <c r="R46" i="6"/>
  <c r="W46" i="6" s="1"/>
  <c r="R163" i="6"/>
  <c r="W163" i="6" s="1"/>
  <c r="R145" i="6"/>
  <c r="W145" i="6" s="1"/>
  <c r="R157" i="6"/>
  <c r="W157" i="6" s="1"/>
  <c r="R129" i="6"/>
  <c r="W129" i="6" s="1"/>
  <c r="R84" i="6"/>
  <c r="W84" i="6" s="1"/>
  <c r="R64" i="6"/>
  <c r="W64" i="6" s="1"/>
  <c r="R33" i="6"/>
  <c r="W33" i="6" s="1"/>
  <c r="R109" i="6"/>
  <c r="W109" i="6" s="1"/>
  <c r="R95" i="6"/>
  <c r="W95" i="6" s="1"/>
  <c r="R101" i="6"/>
  <c r="W101" i="6" s="1"/>
  <c r="R108" i="6"/>
  <c r="W108" i="6" s="1"/>
  <c r="R51" i="6"/>
  <c r="W51" i="6" s="1"/>
  <c r="R149" i="6"/>
  <c r="W149" i="6" s="1"/>
  <c r="R161" i="6"/>
  <c r="W161" i="6" s="1"/>
  <c r="R147" i="6"/>
  <c r="W147" i="6" s="1"/>
  <c r="R105" i="6"/>
  <c r="W105" i="6" s="1"/>
  <c r="R133" i="6"/>
  <c r="W133" i="6" s="1"/>
  <c r="R43" i="6"/>
  <c r="W43" i="6" s="1"/>
  <c r="R50" i="6"/>
  <c r="W50" i="6" s="1"/>
  <c r="R73" i="6"/>
  <c r="W73" i="6" s="1"/>
  <c r="R146" i="6"/>
  <c r="W146" i="6" s="1"/>
  <c r="R100" i="6"/>
  <c r="W100" i="6" s="1"/>
  <c r="R85" i="6"/>
  <c r="W85" i="6" s="1"/>
  <c r="R70" i="6"/>
  <c r="W70" i="6" s="1"/>
  <c r="R150" i="6"/>
  <c r="W150" i="6" s="1"/>
  <c r="R72" i="6"/>
  <c r="W72" i="6" s="1"/>
  <c r="R41" i="6"/>
  <c r="W41" i="6" s="1"/>
  <c r="R127" i="6"/>
  <c r="W127" i="6" s="1"/>
  <c r="R119" i="6"/>
  <c r="W119" i="6" s="1"/>
  <c r="R115" i="6"/>
  <c r="W115" i="6" s="1"/>
  <c r="R111" i="6"/>
  <c r="W111" i="6" s="1"/>
  <c r="R107" i="6"/>
  <c r="W107" i="6" s="1"/>
  <c r="R103" i="6"/>
  <c r="W103" i="6" s="1"/>
  <c r="R99" i="6"/>
  <c r="W99" i="6" s="1"/>
  <c r="R131" i="6"/>
  <c r="W131" i="6" s="1"/>
  <c r="R96" i="6"/>
  <c r="W96" i="6" s="1"/>
  <c r="R130" i="6"/>
  <c r="W130" i="6" s="1"/>
  <c r="R120" i="6"/>
  <c r="W120" i="6" s="1"/>
  <c r="R54" i="6"/>
  <c r="W54" i="6" s="1"/>
  <c r="R79" i="6"/>
  <c r="W79" i="6" s="1"/>
  <c r="R67" i="6"/>
  <c r="W67" i="6" s="1"/>
  <c r="R56" i="6"/>
  <c r="W56" i="6" s="1"/>
  <c r="R81" i="6"/>
  <c r="W81" i="6" s="1"/>
  <c r="R134" i="6"/>
  <c r="W134" i="6" s="1"/>
  <c r="R112" i="6"/>
  <c r="W112" i="6" s="1"/>
  <c r="R83" i="6"/>
  <c r="W83" i="6" s="1"/>
  <c r="R77" i="6"/>
  <c r="W77" i="6" s="1"/>
  <c r="R155" i="6"/>
  <c r="W155" i="6" s="1"/>
  <c r="R138" i="6"/>
  <c r="W138" i="6" s="1"/>
  <c r="R126" i="6"/>
  <c r="W126" i="6" s="1"/>
  <c r="R148" i="6"/>
  <c r="W148" i="6" s="1"/>
  <c r="R76" i="6"/>
  <c r="W76" i="6" s="1"/>
  <c r="R58" i="6"/>
  <c r="W58" i="6" s="1"/>
  <c r="R42" i="6"/>
  <c r="W42" i="6" s="1"/>
  <c r="R55" i="6"/>
  <c r="W55" i="6" s="1"/>
  <c r="R128" i="6"/>
  <c r="W128" i="6" s="1"/>
  <c r="R104" i="6"/>
  <c r="W104" i="6" s="1"/>
  <c r="R160" i="6"/>
  <c r="W160" i="6" s="1"/>
  <c r="R156" i="6"/>
  <c r="W156" i="6" s="1"/>
  <c r="R92" i="6"/>
  <c r="W92" i="6" s="1"/>
  <c r="R63" i="6"/>
  <c r="W63" i="6" s="1"/>
  <c r="R124" i="6"/>
  <c r="W124" i="6" s="1"/>
  <c r="R158" i="6"/>
  <c r="W158" i="6" s="1"/>
  <c r="R162" i="6"/>
  <c r="W162" i="6" s="1"/>
  <c r="R154" i="6"/>
  <c r="W154" i="6" s="1"/>
  <c r="R97" i="6"/>
  <c r="W97" i="6" s="1"/>
  <c r="R136" i="6"/>
  <c r="W136" i="6" s="1"/>
  <c r="R86" i="6"/>
  <c r="W86" i="6" s="1"/>
  <c r="R94" i="6"/>
  <c r="W94" i="6" s="1"/>
  <c r="R65" i="6"/>
  <c r="W65" i="6" s="1"/>
  <c r="R82" i="6"/>
  <c r="W82" i="6" s="1"/>
  <c r="R57" i="6"/>
  <c r="W57" i="6" s="1"/>
  <c r="R49" i="6"/>
  <c r="W49" i="6" s="1"/>
  <c r="R114" i="6"/>
  <c r="W114" i="6" s="1"/>
  <c r="R28" i="6"/>
  <c r="W28" i="6" s="1"/>
  <c r="R152" i="6"/>
  <c r="W152" i="6" s="1"/>
  <c r="R71" i="6"/>
  <c r="W71" i="6" s="1"/>
  <c r="R123" i="6"/>
  <c r="W123" i="6" s="1"/>
  <c r="R153" i="6"/>
  <c r="W153" i="6" s="1"/>
  <c r="R159" i="6"/>
  <c r="W159" i="6" s="1"/>
  <c r="R78" i="6"/>
  <c r="W78" i="6" s="1"/>
  <c r="R118" i="6"/>
  <c r="W118" i="6" s="1"/>
  <c r="R110" i="6"/>
  <c r="W110" i="6" s="1"/>
  <c r="R102" i="6"/>
  <c r="W102" i="6" s="1"/>
  <c r="X102" i="6" s="1"/>
  <c r="R88" i="6"/>
  <c r="W88" i="6" s="1"/>
  <c r="R106" i="6"/>
  <c r="W106" i="6" s="1"/>
  <c r="R62" i="6"/>
  <c r="W62" i="6" s="1"/>
  <c r="R53" i="6"/>
  <c r="W53" i="6" s="1"/>
  <c r="R31" i="6"/>
  <c r="W31" i="6" s="1"/>
  <c r="R89" i="6"/>
  <c r="W89" i="6" s="1"/>
  <c r="R139" i="6"/>
  <c r="W139" i="6" s="1"/>
  <c r="X139" i="6" s="1"/>
  <c r="R143" i="6"/>
  <c r="W143" i="6" s="1"/>
  <c r="R74" i="6"/>
  <c r="W74" i="6" s="1"/>
  <c r="X74" i="6" s="1"/>
  <c r="R44" i="6"/>
  <c r="W44" i="6" s="1"/>
  <c r="R66" i="6"/>
  <c r="W66" i="6" s="1"/>
  <c r="R61" i="6"/>
  <c r="W61" i="6" s="1"/>
  <c r="R69" i="6"/>
  <c r="W69" i="6" s="1"/>
  <c r="R137" i="6"/>
  <c r="W137" i="6" s="1"/>
  <c r="R122" i="6"/>
  <c r="W122" i="6" s="1"/>
  <c r="R98" i="6"/>
  <c r="W98" i="6" s="1"/>
  <c r="X55" i="6" l="1"/>
  <c r="X36" i="6"/>
  <c r="Y36" i="6" s="1"/>
  <c r="Z36" i="6" s="1"/>
  <c r="X78" i="6"/>
  <c r="Y78" i="6" s="1"/>
  <c r="Z78" i="6" s="1"/>
  <c r="Y40" i="6"/>
  <c r="Z40" i="6" s="1"/>
  <c r="X39" i="6"/>
  <c r="Y39" i="6" s="1"/>
  <c r="Z39" i="6" s="1"/>
  <c r="X138" i="6"/>
  <c r="Y138" i="6" s="1"/>
  <c r="Z138" i="6" s="1"/>
  <c r="X101" i="6"/>
  <c r="Y101" i="6" s="1"/>
  <c r="Z101" i="6" s="1"/>
  <c r="X47" i="6"/>
  <c r="X93" i="6"/>
  <c r="Y93" i="6" s="1"/>
  <c r="Z93" i="6" s="1"/>
  <c r="X108" i="6"/>
  <c r="Y108" i="6" s="1"/>
  <c r="Z108" i="6" s="1"/>
  <c r="X50" i="6"/>
  <c r="Y50" i="6" s="1"/>
  <c r="Z50" i="6" s="1"/>
  <c r="X118" i="6"/>
  <c r="Y118" i="6" s="1"/>
  <c r="Z118" i="6" s="1"/>
  <c r="X114" i="6"/>
  <c r="Y114" i="6" s="1"/>
  <c r="Z114" i="6" s="1"/>
  <c r="X158" i="6"/>
  <c r="Y158" i="6" s="1"/>
  <c r="Z158" i="6" s="1"/>
  <c r="Y55" i="6"/>
  <c r="Z55" i="6" s="1"/>
  <c r="X96" i="6"/>
  <c r="Y96" i="6" s="1"/>
  <c r="Z96" i="6" s="1"/>
  <c r="X151" i="6"/>
  <c r="Y151" i="6" s="1"/>
  <c r="Z151" i="6" s="1"/>
  <c r="X117" i="6"/>
  <c r="Y117" i="6" s="1"/>
  <c r="Z117" i="6" s="1"/>
  <c r="X106" i="6"/>
  <c r="Y106" i="6" s="1"/>
  <c r="Z106" i="6" s="1"/>
  <c r="X57" i="6"/>
  <c r="Y57" i="6" s="1"/>
  <c r="Z57" i="6" s="1"/>
  <c r="X155" i="6"/>
  <c r="Y155" i="6" s="1"/>
  <c r="Z155" i="6" s="1"/>
  <c r="X137" i="6"/>
  <c r="Y137" i="6" s="1"/>
  <c r="Z137" i="6" s="1"/>
  <c r="X120" i="6"/>
  <c r="Y120" i="6" s="1"/>
  <c r="Z120" i="6" s="1"/>
  <c r="X110" i="6"/>
  <c r="Y110" i="6" s="1"/>
  <c r="Z110" i="6" s="1"/>
  <c r="X28" i="6"/>
  <c r="Y28" i="6" s="1"/>
  <c r="X86" i="6"/>
  <c r="Y86" i="6" s="1"/>
  <c r="X92" i="6"/>
  <c r="Y92" i="6" s="1"/>
  <c r="X67" i="6"/>
  <c r="Y67" i="6" s="1"/>
  <c r="X103" i="6"/>
  <c r="Y103" i="6" s="1"/>
  <c r="Z103" i="6" s="1"/>
  <c r="X119" i="6"/>
  <c r="Y119" i="6" s="1"/>
  <c r="Z119" i="6" s="1"/>
  <c r="X146" i="6"/>
  <c r="Y146" i="6" s="1"/>
  <c r="Z146" i="6" s="1"/>
  <c r="X91" i="6"/>
  <c r="Y91" i="6" s="1"/>
  <c r="X87" i="6"/>
  <c r="Y87" i="6" s="1"/>
  <c r="Z87" i="6" s="1"/>
  <c r="X30" i="6"/>
  <c r="Y30" i="6" s="1"/>
  <c r="Z30" i="6" s="1"/>
  <c r="X98" i="6"/>
  <c r="Y98" i="6" s="1"/>
  <c r="Z98" i="6" s="1"/>
  <c r="X130" i="6"/>
  <c r="Y130" i="6" s="1"/>
  <c r="Z130" i="6" s="1"/>
  <c r="X162" i="6"/>
  <c r="Y162" i="6" s="1"/>
  <c r="X79" i="6"/>
  <c r="Y79" i="6" s="1"/>
  <c r="Z79" i="6" s="1"/>
  <c r="X107" i="6"/>
  <c r="Y107" i="6" s="1"/>
  <c r="Z107" i="6" s="1"/>
  <c r="X88" i="6"/>
  <c r="Y88" i="6" s="1"/>
  <c r="Z88" i="6" s="1"/>
  <c r="X54" i="6"/>
  <c r="Y54" i="6" s="1"/>
  <c r="Z54" i="6" s="1"/>
  <c r="X85" i="6"/>
  <c r="Y85" i="6" s="1"/>
  <c r="Z85" i="6" s="1"/>
  <c r="X94" i="6"/>
  <c r="Y94" i="6" s="1"/>
  <c r="Z94" i="6" s="1"/>
  <c r="X51" i="6"/>
  <c r="Y51" i="6" s="1"/>
  <c r="Z51" i="6" s="1"/>
  <c r="X160" i="6"/>
  <c r="Y160" i="6" s="1"/>
  <c r="Z160" i="6" s="1"/>
  <c r="X147" i="6"/>
  <c r="Y147" i="6" s="1"/>
  <c r="X157" i="6"/>
  <c r="Y157" i="6" s="1"/>
  <c r="Z157" i="6" s="1"/>
  <c r="X65" i="6"/>
  <c r="Y65" i="6" s="1"/>
  <c r="Z65" i="6" s="1"/>
  <c r="X97" i="6"/>
  <c r="Y97" i="6" s="1"/>
  <c r="Z97" i="6" s="1"/>
  <c r="X43" i="6"/>
  <c r="X145" i="6"/>
  <c r="Y145" i="6" s="1"/>
  <c r="Z145" i="6" s="1"/>
  <c r="X104" i="6"/>
  <c r="Y104" i="6" s="1"/>
  <c r="X41" i="6"/>
  <c r="Y41" i="6" s="1"/>
  <c r="Z41" i="6" s="1"/>
  <c r="X143" i="6"/>
  <c r="Y143" i="6" s="1"/>
  <c r="Z143" i="6" s="1"/>
  <c r="X152" i="6"/>
  <c r="Y152" i="6" s="1"/>
  <c r="Z152" i="6" s="1"/>
  <c r="X159" i="6"/>
  <c r="Y159" i="6" s="1"/>
  <c r="Z159" i="6" s="1"/>
  <c r="X113" i="6"/>
  <c r="Y113" i="6" s="1"/>
  <c r="Z113" i="6" s="1"/>
  <c r="X122" i="6"/>
  <c r="Y122" i="6" s="1"/>
  <c r="X136" i="6"/>
  <c r="Y136" i="6" s="1"/>
  <c r="Y139" i="6"/>
  <c r="Z139" i="6" s="1"/>
  <c r="X134" i="6"/>
  <c r="Y134" i="6" s="1"/>
  <c r="X89" i="6"/>
  <c r="Y89" i="6" s="1"/>
  <c r="Z89" i="6" s="1"/>
  <c r="X32" i="6"/>
  <c r="Y32" i="6" s="1"/>
  <c r="Z32" i="6" s="1"/>
  <c r="X48" i="6"/>
  <c r="Y48" i="6" s="1"/>
  <c r="Z48" i="6" s="1"/>
  <c r="X31" i="6"/>
  <c r="Y31" i="6" s="1"/>
  <c r="Z31" i="6" s="1"/>
  <c r="X82" i="6"/>
  <c r="Y82" i="6" s="1"/>
  <c r="Z82" i="6" s="1"/>
  <c r="X73" i="6"/>
  <c r="Y73" i="6" s="1"/>
  <c r="X60" i="6"/>
  <c r="Y60" i="6" s="1"/>
  <c r="Z60" i="6" s="1"/>
  <c r="Y102" i="6"/>
  <c r="Z102" i="6" s="1"/>
  <c r="X64" i="6"/>
  <c r="Y64" i="6" s="1"/>
  <c r="Z64" i="6" s="1"/>
  <c r="X45" i="6"/>
  <c r="Y45" i="6" s="1"/>
  <c r="Z45" i="6" s="1"/>
  <c r="X33" i="6"/>
  <c r="Y33" i="6" s="1"/>
  <c r="X77" i="6"/>
  <c r="Y77" i="6" s="1"/>
  <c r="X83" i="6"/>
  <c r="Y83" i="6" s="1"/>
  <c r="Z83" i="6" s="1"/>
  <c r="X121" i="6"/>
  <c r="Y121" i="6" s="1"/>
  <c r="Z121" i="6" s="1"/>
  <c r="X123" i="6"/>
  <c r="Y123" i="6" s="1"/>
  <c r="Z123" i="6" s="1"/>
  <c r="X63" i="6"/>
  <c r="Y63" i="6" s="1"/>
  <c r="X68" i="6"/>
  <c r="Y68" i="6" s="1"/>
  <c r="X149" i="6"/>
  <c r="Y149" i="6" s="1"/>
  <c r="Z149" i="6" s="1"/>
  <c r="X44" i="6"/>
  <c r="Y44" i="6" s="1"/>
  <c r="Z44" i="6" s="1"/>
  <c r="X112" i="6"/>
  <c r="Y112" i="6" s="1"/>
  <c r="Z112" i="6" s="1"/>
  <c r="X61" i="6"/>
  <c r="Y61" i="6" s="1"/>
  <c r="X126" i="6"/>
  <c r="Y126" i="6" s="1"/>
  <c r="Z126" i="6" s="1"/>
  <c r="X81" i="6"/>
  <c r="Y81" i="6" s="1"/>
  <c r="Z81" i="6" s="1"/>
  <c r="X90" i="6"/>
  <c r="X142" i="6"/>
  <c r="Y142" i="6" s="1"/>
  <c r="Z142" i="6" s="1"/>
  <c r="X49" i="6"/>
  <c r="Y49" i="6" s="1"/>
  <c r="X66" i="6"/>
  <c r="Y66" i="6" s="1"/>
  <c r="Z66" i="6" s="1"/>
  <c r="X84" i="6"/>
  <c r="Y84" i="6" s="1"/>
  <c r="X144" i="6"/>
  <c r="Y144" i="6" s="1"/>
  <c r="Z144" i="6" s="1"/>
  <c r="X150" i="6"/>
  <c r="Y150" i="6" s="1"/>
  <c r="X124" i="6"/>
  <c r="Y124" i="6" s="1"/>
  <c r="Z124" i="6" s="1"/>
  <c r="X127" i="6"/>
  <c r="Y127" i="6" s="1"/>
  <c r="Z127" i="6" s="1"/>
  <c r="X125" i="6"/>
  <c r="Y125" i="6" s="1"/>
  <c r="X75" i="6"/>
  <c r="Y75" i="6" s="1"/>
  <c r="X80" i="6"/>
  <c r="Y80" i="6" s="1"/>
  <c r="Z80" i="6" s="1"/>
  <c r="X100" i="6"/>
  <c r="Y100" i="6" s="1"/>
  <c r="Z100" i="6" s="1"/>
  <c r="X163" i="6"/>
  <c r="Y163" i="6" s="1"/>
  <c r="X42" i="6"/>
  <c r="Y42" i="6" s="1"/>
  <c r="Z42" i="6" s="1"/>
  <c r="X72" i="6"/>
  <c r="Y72" i="6" s="1"/>
  <c r="X129" i="6"/>
  <c r="Y129" i="6" s="1"/>
  <c r="Z129" i="6" s="1"/>
  <c r="X109" i="6"/>
  <c r="Y109" i="6" s="1"/>
  <c r="Z109" i="6" s="1"/>
  <c r="X69" i="6"/>
  <c r="Y69" i="6" s="1"/>
  <c r="X46" i="6"/>
  <c r="Y46" i="6" s="1"/>
  <c r="X161" i="6"/>
  <c r="Y161" i="6" s="1"/>
  <c r="Z161" i="6" s="1"/>
  <c r="X62" i="6"/>
  <c r="Y62" i="6" s="1"/>
  <c r="Z62" i="6" s="1"/>
  <c r="X154" i="6"/>
  <c r="Y154" i="6" s="1"/>
  <c r="Z154" i="6" s="1"/>
  <c r="X58" i="6"/>
  <c r="Y58" i="6" s="1"/>
  <c r="X56" i="6"/>
  <c r="Y56" i="6" s="1"/>
  <c r="X99" i="6"/>
  <c r="Y99" i="6" s="1"/>
  <c r="X115" i="6"/>
  <c r="Y115" i="6" s="1"/>
  <c r="Z115" i="6" s="1"/>
  <c r="Y74" i="6"/>
  <c r="Z74" i="6" s="1"/>
  <c r="X53" i="6"/>
  <c r="Y53" i="6" s="1"/>
  <c r="X76" i="6"/>
  <c r="Y76" i="6" s="1"/>
  <c r="X70" i="6"/>
  <c r="Y70" i="6" s="1"/>
  <c r="Z70" i="6" s="1"/>
  <c r="X116" i="6"/>
  <c r="Y116" i="6" s="1"/>
  <c r="X59" i="6"/>
  <c r="Y59" i="6" s="1"/>
  <c r="Z59" i="6" s="1"/>
  <c r="X131" i="6"/>
  <c r="Y131" i="6" s="1"/>
  <c r="Z131" i="6" s="1"/>
  <c r="X111" i="6"/>
  <c r="Y111" i="6" s="1"/>
  <c r="Z111" i="6" s="1"/>
  <c r="X148" i="6"/>
  <c r="Y148" i="6" s="1"/>
  <c r="Z148" i="6" s="1"/>
  <c r="X71" i="6"/>
  <c r="Y71" i="6" s="1"/>
  <c r="X140" i="6"/>
  <c r="Y140" i="6" s="1"/>
  <c r="X141" i="6"/>
  <c r="Y141" i="6" s="1"/>
  <c r="Z141" i="6" s="1"/>
  <c r="X153" i="6"/>
  <c r="Y153" i="6" s="1"/>
  <c r="Z153" i="6" s="1"/>
  <c r="X95" i="6"/>
  <c r="Y95" i="6" s="1"/>
  <c r="Z95" i="6" s="1"/>
  <c r="X132" i="6"/>
  <c r="Y132" i="6" s="1"/>
  <c r="Z132" i="6" s="1"/>
  <c r="X135" i="6"/>
  <c r="Y135" i="6" s="1"/>
  <c r="Z135" i="6" s="1"/>
  <c r="X156" i="6"/>
  <c r="Y156" i="6" s="1"/>
  <c r="X128" i="6"/>
  <c r="Y128" i="6" s="1"/>
  <c r="Z128" i="6" s="1"/>
  <c r="X133" i="6"/>
  <c r="Y133" i="6" s="1"/>
  <c r="Z133" i="6" s="1"/>
  <c r="X105" i="6"/>
  <c r="Y105" i="6" s="1"/>
  <c r="D9" i="13"/>
  <c r="I11" i="6"/>
  <c r="E9" i="13" s="1"/>
  <c r="D8" i="13"/>
  <c r="G5" i="6"/>
  <c r="G9" i="6"/>
  <c r="G8" i="6"/>
  <c r="I8" i="6" l="1"/>
  <c r="E6" i="13" s="1"/>
  <c r="E8" i="23"/>
  <c r="F8" i="23" s="1"/>
  <c r="Y47" i="6"/>
  <c r="Z47" i="6" s="1"/>
  <c r="Y43" i="6"/>
  <c r="Z43" i="6" s="1"/>
  <c r="E7" i="23"/>
  <c r="F7" i="23" s="1"/>
  <c r="Z28" i="6"/>
  <c r="Z86" i="6"/>
  <c r="Z134" i="6"/>
  <c r="Z91" i="6"/>
  <c r="Z67" i="6"/>
  <c r="Z92" i="6"/>
  <c r="Z122" i="6"/>
  <c r="Z162" i="6"/>
  <c r="Z150" i="6"/>
  <c r="Z33" i="6"/>
  <c r="Z147" i="6"/>
  <c r="Z136" i="6"/>
  <c r="Z104" i="6"/>
  <c r="Z105" i="6"/>
  <c r="Z163" i="6"/>
  <c r="Z61" i="6"/>
  <c r="Z72" i="6"/>
  <c r="Y90" i="6"/>
  <c r="Z90" i="6" s="1"/>
  <c r="Z49" i="6"/>
  <c r="Z71" i="6"/>
  <c r="Z84" i="6"/>
  <c r="Z140" i="6"/>
  <c r="Z99" i="6"/>
  <c r="Z116" i="6"/>
  <c r="Z156" i="6"/>
  <c r="Z68" i="6"/>
  <c r="Z53" i="6"/>
  <c r="Z58" i="6"/>
  <c r="Z75" i="6"/>
  <c r="Z73" i="6"/>
  <c r="Z76" i="6"/>
  <c r="Z46" i="6"/>
  <c r="E10" i="23" s="1"/>
  <c r="F10" i="23" s="1"/>
  <c r="Z69" i="6"/>
  <c r="Z77" i="6"/>
  <c r="Z63" i="6"/>
  <c r="Z56" i="6"/>
  <c r="Z125" i="6"/>
  <c r="D7" i="13"/>
  <c r="I9" i="6"/>
  <c r="E7" i="13" s="1"/>
  <c r="G7" i="6"/>
  <c r="D6" i="13"/>
  <c r="G6" i="6"/>
  <c r="G21" i="6" l="1"/>
  <c r="E9" i="23"/>
  <c r="F9" i="23" s="1"/>
  <c r="G14" i="6"/>
  <c r="I7" i="6"/>
  <c r="E5" i="13" s="1"/>
  <c r="E6" i="23"/>
  <c r="F6" i="23" s="1"/>
  <c r="I6" i="6"/>
  <c r="D5" i="13"/>
  <c r="D15" i="13" l="1"/>
  <c r="I14" i="6"/>
  <c r="E12" i="13" s="1"/>
  <c r="E5" i="23"/>
  <c r="F5" i="23" s="1"/>
  <c r="D12" i="13" l="1"/>
  <c r="G19" i="6" l="1"/>
  <c r="D16" i="13"/>
  <c r="I19" i="6" l="1"/>
  <c r="G20" i="6"/>
  <c r="D17" i="13"/>
  <c r="I20" i="6" l="1"/>
  <c r="I21" i="6"/>
  <c r="G22" i="6"/>
  <c r="D18" i="13"/>
  <c r="D19" i="13"/>
  <c r="I22" i="6" l="1"/>
  <c r="G23" i="6"/>
  <c r="I23" i="6" s="1"/>
  <c r="D20" i="13"/>
  <c r="D21" i="13" l="1"/>
  <c r="F16" i="13"/>
  <c r="G19" i="16"/>
  <c r="F15" i="13"/>
  <c r="G20" i="16"/>
  <c r="F17" i="13" l="1"/>
  <c r="I19" i="16"/>
  <c r="F18" i="13"/>
  <c r="I20" i="16"/>
  <c r="G21" i="16"/>
  <c r="F19" i="13" l="1"/>
  <c r="I21" i="16"/>
  <c r="G22" i="16"/>
  <c r="G23" i="16" l="1"/>
  <c r="I23" i="16" s="1"/>
  <c r="I22" i="16"/>
  <c r="F20" i="13"/>
  <c r="F21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G27" authorId="0" shapeId="0" xr:uid="{F832597B-FD07-47FC-9716-5291E0D07E94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Var skráð 118.000 m2 en á líklega við allar heimildir óháð byggingarstigi. Hér er notuð tala sem fengin var í talningu 2018.</t>
        </r>
      </text>
    </comment>
    <comment ref="G28" authorId="0" shapeId="0" xr:uid="{D91292F7-1641-409B-8F1E-5BADE62A3CE6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Áður skráð 111.600 m2 sem er töluvert mikið meira en fékkst við skoðun 2018. Kanna þarf misræmið.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G27" authorId="0" shapeId="0" xr:uid="{0D394D0B-7265-4A21-9C10-521AAFE9FC77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Var skráð 118.000 m2 en á líklega við allar heimildir óháð byggingarstigi. Hér er notuð tala sem fengin var í talningu 2018.</t>
        </r>
      </text>
    </comment>
    <comment ref="G28" authorId="0" shapeId="0" xr:uid="{669F4015-A157-4941-827B-944DAF9F21BB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Áður skráð 111.600 m2 sem er töluvert mikið meira en fékkst við skoðun 2018. Kanna þarf misræmið.</t>
        </r>
      </text>
    </comment>
  </commentList>
</comments>
</file>

<file path=xl/sharedStrings.xml><?xml version="1.0" encoding="utf-8"?>
<sst xmlns="http://schemas.openxmlformats.org/spreadsheetml/2006/main" count="800" uniqueCount="220">
  <si>
    <t>Staða</t>
  </si>
  <si>
    <t>Borgarhluti</t>
  </si>
  <si>
    <t>Skólahverfi</t>
  </si>
  <si>
    <t>Nr.</t>
  </si>
  <si>
    <t>Íbúðir</t>
  </si>
  <si>
    <t>Samtals</t>
  </si>
  <si>
    <t>Fjöldi íbúða</t>
  </si>
  <si>
    <t>Heildarmagn*</t>
  </si>
  <si>
    <t>Meðalstærð</t>
  </si>
  <si>
    <t>Hlutfall</t>
  </si>
  <si>
    <t>Húsnæðisfélög</t>
  </si>
  <si>
    <t>Húsnæðisfélag</t>
  </si>
  <si>
    <r>
      <t>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</si>
  <si>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húsnæðisfélaga (%)</t>
  </si>
  <si>
    <t>(fjöldi)</t>
  </si>
  <si>
    <t>Almennar leiguíbúðir</t>
  </si>
  <si>
    <t>Búseturéttaríbúðir</t>
  </si>
  <si>
    <t>Stúdentaíbúðir</t>
  </si>
  <si>
    <t>Eldri borgarar</t>
  </si>
  <si>
    <t>Hjúkrunaríbúðir</t>
  </si>
  <si>
    <t xml:space="preserve">  </t>
  </si>
  <si>
    <t>Allir</t>
  </si>
  <si>
    <t>Öll</t>
  </si>
  <si>
    <t>T á markað</t>
  </si>
  <si>
    <t>Hönnun (t)</t>
  </si>
  <si>
    <t>∆ UH (t)</t>
  </si>
  <si>
    <t>Íb. 2021</t>
  </si>
  <si>
    <t>Íb. 2022</t>
  </si>
  <si>
    <t>Íb. 2023</t>
  </si>
  <si>
    <t>Íb. 2024</t>
  </si>
  <si>
    <t>Íb. 2020</t>
  </si>
  <si>
    <t>% 2020</t>
  </si>
  <si>
    <t>% 2021</t>
  </si>
  <si>
    <t>% 2022</t>
  </si>
  <si>
    <t>% 2023</t>
  </si>
  <si>
    <t>% 2024</t>
  </si>
  <si>
    <t>2020 (Q3-Q4)</t>
  </si>
  <si>
    <t>2023</t>
  </si>
  <si>
    <t>2024</t>
  </si>
  <si>
    <t>Meðaltal pr. ár, 2020-2024</t>
  </si>
  <si>
    <t>Deiliskipulag í vinnslu</t>
  </si>
  <si>
    <t>Þróunarsvæði</t>
  </si>
  <si>
    <t>Breyting (%)</t>
  </si>
  <si>
    <t>Uppbyggingarfasi / íbúðir fullgerðar og á markað</t>
  </si>
  <si>
    <t>2020 (6 mán. Q3-Q4)</t>
  </si>
  <si>
    <t>Meðaltal pr. ár, 2020-2024 (4,5 ár)</t>
  </si>
  <si>
    <t>Svæði í skipulagsferli</t>
  </si>
  <si>
    <t>2019 (Q3)</t>
  </si>
  <si>
    <t>Skýring</t>
  </si>
  <si>
    <t>Framtíðarsvæði</t>
  </si>
  <si>
    <t>Heimildir á sv. þar sem framkv. eru hafnar</t>
  </si>
  <si>
    <t>Heimildir á sv. þar sem framkvæmdir eru ekki hafnar</t>
  </si>
  <si>
    <t>Heimildir í samþykktu deiliskipulagi, alls</t>
  </si>
  <si>
    <t>Uppbyggingarfasi / húsnæði fullgert og á markað</t>
  </si>
  <si>
    <t>Samþykkt deiliskipulag, frkv. ekki hafnar</t>
  </si>
  <si>
    <t>metið síðar</t>
  </si>
  <si>
    <t>í nánd BL</t>
  </si>
  <si>
    <r>
      <t>m</t>
    </r>
    <r>
      <rPr>
        <b/>
        <vertAlign val="superscript"/>
        <sz val="11"/>
        <rFont val="Calibri"/>
        <family val="2"/>
        <scheme val="minor"/>
      </rPr>
      <t>2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</si>
  <si>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2020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</si>
  <si>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2021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</si>
  <si>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2022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</si>
  <si>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2023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</si>
  <si>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2024</t>
    </r>
  </si>
  <si>
    <t>Heimildir</t>
  </si>
  <si>
    <t>YFIRLIT / UPPBYGGING ÍBÚÐARHÚSNÆÐIS EFTIR SKIPULAGSLEGRI STÖÐU OG Á ÁRI TIL 2024</t>
  </si>
  <si>
    <t>3. ársfjórðungur 2018</t>
  </si>
  <si>
    <t>Byggingarreitir 2018: Yfirlit. Staða verkefna</t>
  </si>
  <si>
    <t>Afgangur</t>
  </si>
  <si>
    <t>Athugasemdir</t>
  </si>
  <si>
    <t>A Byggingarsvæði á framkvæmdastigi</t>
  </si>
  <si>
    <t>Þær íbúðir sem eru í byggingu núna.</t>
  </si>
  <si>
    <t>Félagslegar íbúðir</t>
  </si>
  <si>
    <t>ASÍ-íbúðir</t>
  </si>
  <si>
    <t>B Byggingarsvæði á framkvæmdastigi</t>
  </si>
  <si>
    <t>Alls:</t>
  </si>
  <si>
    <t>C Samþykkt deiliskipulag</t>
  </si>
  <si>
    <t xml:space="preserve">Deiliskipulag liggur fyrir en svæðið ekki byggingarhæft. </t>
  </si>
  <si>
    <t>D Svæði í skipulagsferli</t>
  </si>
  <si>
    <t>Formlegt deiliskipulagsferlið er hafið, stefna sveitarfélagsins liggur fyrir í grófum dráttum en eftir er að ljúka skipulagi.</t>
  </si>
  <si>
    <t>Miðbær</t>
  </si>
  <si>
    <t>E Þróunarsvæði</t>
  </si>
  <si>
    <t>Hugmyndavinna - samkeppnir/pælingar</t>
  </si>
  <si>
    <t>* Áætlað heildarflatarmál íbúðarhúsnæðis, birtar stærðir (nettó). Brúttóstærðir í deiliskipulagi lækkaðar niður 10-15% vegna sameigna ofl.</t>
  </si>
  <si>
    <t>2018 (Q3)</t>
  </si>
  <si>
    <t>Verkefni / svæði</t>
  </si>
  <si>
    <t>YFIRLIT / UPPBYGGING ATVINNU- OG OPINBERS HÚSNÆÐIS EFTIR SKIPULAGSLEGRI STÖÐU OG Á ÁRI TIL 2024</t>
  </si>
  <si>
    <t>% frá 2018</t>
  </si>
  <si>
    <t>Áætlað fullgert húsnæði 2020-2024, á ári og samtals.</t>
  </si>
  <si>
    <t>Áætlað fullgert 2020-2024, á ári og samtals</t>
  </si>
  <si>
    <t>Mosfellsbær</t>
  </si>
  <si>
    <t xml:space="preserve">Helgafellshverfi 1.-3.áfangi </t>
  </si>
  <si>
    <t>Leirvogstunguhverfi</t>
  </si>
  <si>
    <t>Krikahverfi</t>
  </si>
  <si>
    <t>Reykjahverfi</t>
  </si>
  <si>
    <t>Hlíðarhverfi</t>
  </si>
  <si>
    <t>Byggingarhæf svæði þar sem hægt er að gefa út byggingarleyfi strax og umsókn berst.</t>
  </si>
  <si>
    <t>Reykjahvoll</t>
  </si>
  <si>
    <t>Helgafellsáfangi 4. áfangi</t>
  </si>
  <si>
    <t>Leirvogstunga, Fossatunga</t>
  </si>
  <si>
    <t>Súluhöfði</t>
  </si>
  <si>
    <t xml:space="preserve">Miðbær, svæði E  </t>
  </si>
  <si>
    <t>Helgafellstorfan</t>
  </si>
  <si>
    <t>Blikastaðaland</t>
  </si>
  <si>
    <t>Lágafellssvæði</t>
  </si>
  <si>
    <t>Atvinnu- og opinbert (sérhæft) húsnæði í Mosfellsbæ</t>
  </si>
  <si>
    <t>Íbúðir í Mosfellsbæ</t>
  </si>
  <si>
    <t>Fjöldi</t>
  </si>
  <si>
    <t>Skipulögð svæði á framkvæmdastigi</t>
  </si>
  <si>
    <t>Helgafell</t>
  </si>
  <si>
    <t>Helgafellsskóli</t>
  </si>
  <si>
    <t>Blikastaðir</t>
  </si>
  <si>
    <t>Blikastaðaskóli</t>
  </si>
  <si>
    <t>Tungumelar</t>
  </si>
  <si>
    <t>Desjamýri</t>
  </si>
  <si>
    <t>Höfðahverfi</t>
  </si>
  <si>
    <t>Lágafellshverfi</t>
  </si>
  <si>
    <t>Lágafellsskóli</t>
  </si>
  <si>
    <t>Leirvogstunga</t>
  </si>
  <si>
    <t>Varmárskóli</t>
  </si>
  <si>
    <t>Sólvellir við Varmá 315-Íb</t>
  </si>
  <si>
    <t>Akrar 321-Íb</t>
  </si>
  <si>
    <t>Suður Reykir 318-Íb</t>
  </si>
  <si>
    <t>Lágafellsland 407-Íb</t>
  </si>
  <si>
    <t>Blikastaðaland 124-Íb</t>
  </si>
  <si>
    <t>Miðbær - Svæði E - 116-M</t>
  </si>
  <si>
    <t>Brattahlíð  120-Íb</t>
  </si>
  <si>
    <t>Hulduhólar 120-Íb</t>
  </si>
  <si>
    <t>Hamraborg 120-Íb</t>
  </si>
  <si>
    <t>Helgafellsáfangi 4. áfangi 302-Íb</t>
  </si>
  <si>
    <t>Helgafellstorfan 302-Íb</t>
  </si>
  <si>
    <t>Helgafellsáfangi. 1.-3. áfangi  302-Íb</t>
  </si>
  <si>
    <t>Austan Reykjalundar 317-Íb</t>
  </si>
  <si>
    <t>Leirvogstunguhverfi 104-Íb</t>
  </si>
  <si>
    <t>Höfða-, Tanga - og Holtahverfi - Súluhöfði 115-Íb</t>
  </si>
  <si>
    <t>Tungumelar 201-A</t>
  </si>
  <si>
    <t>Tungumelar 202-A</t>
  </si>
  <si>
    <t>Blikastaðaland 128-V/A</t>
  </si>
  <si>
    <t>Desjamýri / Flugumýri 411- A</t>
  </si>
  <si>
    <t>Norðan íbúðarsvæðis Krikahverfis 401-M</t>
  </si>
  <si>
    <t>Miðbær (verslun og þjónusta)</t>
  </si>
  <si>
    <t>Krikahverfi 402-íb</t>
  </si>
  <si>
    <t>SKÝRINGAR / LEIÐBEININGAR</t>
  </si>
  <si>
    <t>Þróunarsvæði, áætlaðar heimildir</t>
  </si>
  <si>
    <t>Framtíðarsvæði/lauslegar hugmyndir, áætlaðar heimildir</t>
  </si>
  <si>
    <t>Alls ófullgert auk núverandi og framtíðarheimila í skipulagi</t>
  </si>
  <si>
    <t>'18-'20</t>
  </si>
  <si>
    <t>%</t>
  </si>
  <si>
    <t>Skýringar á reitum til útfyllingar</t>
  </si>
  <si>
    <t>Hér þarf að lista upp skipulags-/þróunarsvæði  í sveitarfélaginu. Mörg smá uppbyggingarverkefni / þéttingarverkefni má gjarnan sameina í eitt verkefni.</t>
  </si>
  <si>
    <t>Hér þurfa fulltrúar skipulags- og byggingarembætta að slá inn sitt mat á fjölda íbúða eða magn fermetra. Að auki mat á tímatengdum þáttum fyrir uppb. næstu ára.</t>
  </si>
  <si>
    <t>Hér þurfa fulltrúar skipulags- og byggingarembætta að slá inn sitt mat á stöðu uppbyggingar og/eða skipulags fyrir viðkomandi svæði, frá 1-5.</t>
  </si>
  <si>
    <t>Verkefni sem eru við það að hverfa út af listanum þar sem uppbyggingu er við að ljúka/lokið má gjarnan merkja sérstaklega</t>
  </si>
  <si>
    <t>Nánari skýringar á reitum til ákvörðunar á magni og tímasetningu íbúða á tímabilinu 2020 (Q3-4) fram til 2024</t>
  </si>
  <si>
    <t>∆ T (ár)</t>
  </si>
  <si>
    <r>
      <t>Áætlaður fjöldi ára (</t>
    </r>
    <r>
      <rPr>
        <i/>
        <u/>
        <sz val="11"/>
        <rFont val="Times New Roman"/>
        <family val="1"/>
      </rPr>
      <t>mælt í hálfum og heilum árum</t>
    </r>
    <r>
      <rPr>
        <i/>
        <sz val="11"/>
        <rFont val="Times New Roman"/>
        <family val="1"/>
      </rPr>
      <t xml:space="preserve">) </t>
    </r>
    <r>
      <rPr>
        <i/>
        <u/>
        <sz val="11"/>
        <rFont val="Times New Roman"/>
        <family val="1"/>
      </rPr>
      <t>frá fyrstu fullgerðu íbúðum/fermetrum í síðustu fullgerðu íbúðir/fermetra</t>
    </r>
    <r>
      <rPr>
        <i/>
        <sz val="11"/>
        <rFont val="Times New Roman"/>
        <family val="1"/>
      </rPr>
      <t>á viðkomandi svæði.*</t>
    </r>
  </si>
  <si>
    <t>∆ T (mán)</t>
  </si>
  <si>
    <r>
      <t>Áætlaður fjöldi mánaða frá fyrstu fullgerðu m</t>
    </r>
    <r>
      <rPr>
        <i/>
        <vertAlign val="superscript"/>
        <sz val="11"/>
        <rFont val="Times New Roman"/>
        <family val="1"/>
      </rPr>
      <t>2</t>
    </r>
    <r>
      <rPr>
        <i/>
        <sz val="11"/>
        <rFont val="Times New Roman"/>
        <family val="1"/>
      </rPr>
      <t xml:space="preserve"> í síðustu fullgerðu m</t>
    </r>
    <r>
      <rPr>
        <i/>
        <vertAlign val="superscript"/>
        <sz val="11"/>
        <rFont val="Times New Roman"/>
        <family val="1"/>
      </rPr>
      <t>2</t>
    </r>
    <r>
      <rPr>
        <i/>
        <sz val="11"/>
        <rFont val="Times New Roman"/>
        <family val="1"/>
      </rPr>
      <t>, þetta gildi reiknast sjálfkrafa.</t>
    </r>
  </si>
  <si>
    <t>Áætlaður fjöldi mánaða frá miðju ári 2020 (júlí) þar til fyrstu lóðum verður úthlutað og verkhönnun (aðalteikningar og verkteikningar) hefst.**</t>
  </si>
  <si>
    <r>
      <t xml:space="preserve">Áætlaður fjöldi mánaða í hönnun, gerð aðal- og verkteikninga. Yfirleitt 12-18 mánuðir </t>
    </r>
    <r>
      <rPr>
        <i/>
        <u/>
        <sz val="11"/>
        <rFont val="Times New Roman"/>
        <family val="1"/>
      </rPr>
      <t>en minna ef vinna er hafin</t>
    </r>
    <r>
      <rPr>
        <i/>
        <sz val="11"/>
        <rFont val="Times New Roman"/>
        <family val="1"/>
      </rPr>
      <t xml:space="preserve">. </t>
    </r>
    <r>
      <rPr>
        <i/>
        <u/>
        <sz val="11"/>
        <rFont val="Times New Roman"/>
        <family val="1"/>
      </rPr>
      <t>Er óháð öðrum tímaþáttum</t>
    </r>
    <r>
      <rPr>
        <i/>
        <sz val="11"/>
        <rFont val="Times New Roman"/>
        <family val="1"/>
      </rPr>
      <t>.***</t>
    </r>
  </si>
  <si>
    <t>Áætlaður fjöldi mánaða frá miðju ári 2020 (júlí) að fyrsta fullgerðu íb. Þetta gildi reiknast sjálfkrafa.</t>
  </si>
  <si>
    <t>Skýringar á stöðu uppbyggingar og/eða skipulags</t>
  </si>
  <si>
    <r>
      <t xml:space="preserve">* </t>
    </r>
    <r>
      <rPr>
        <i/>
        <u/>
        <sz val="11"/>
        <color theme="1"/>
        <rFont val="Times New Roman"/>
        <family val="1"/>
      </rPr>
      <t>Einungis skal meta þetta fyrir þær íbúðir eða þá fermetra sem ekki eru þegar fullgerðir.</t>
    </r>
  </si>
  <si>
    <r>
      <t xml:space="preserve">** </t>
    </r>
    <r>
      <rPr>
        <i/>
        <u/>
        <sz val="11"/>
        <color theme="1"/>
        <rFont val="Times New Roman"/>
        <family val="1"/>
      </rPr>
      <t>getur verið mínustala</t>
    </r>
    <r>
      <rPr>
        <i/>
        <sz val="11"/>
        <color theme="1"/>
        <rFont val="Times New Roman"/>
        <family val="1"/>
      </rPr>
      <t xml:space="preserve">. Mínustala er þá mat á því hve langt er síðan úthlutun / upphaf verkhönnunar hófst, mælt í mánuðum, </t>
    </r>
    <r>
      <rPr>
        <i/>
        <u/>
        <sz val="11"/>
        <color theme="1"/>
        <rFont val="Times New Roman"/>
        <family val="1"/>
      </rPr>
      <t>fyrir þau verkefni/heimildir sem ekki eru fullgerð, þ.e. einungis fyrir það sem er í vinnslu</t>
    </r>
    <r>
      <rPr>
        <i/>
        <sz val="11"/>
        <color theme="1"/>
        <rFont val="Times New Roman"/>
        <family val="1"/>
      </rPr>
      <t xml:space="preserve">. </t>
    </r>
    <r>
      <rPr>
        <i/>
        <u/>
        <sz val="11"/>
        <color theme="1"/>
        <rFont val="Times New Roman"/>
        <family val="1"/>
      </rPr>
      <t xml:space="preserve">Miða skal út frá miðju ári 2020. </t>
    </r>
  </si>
  <si>
    <r>
      <t xml:space="preserve">*** Ef framkvæmdir eru þegar hafnar </t>
    </r>
    <r>
      <rPr>
        <i/>
        <u/>
        <sz val="11"/>
        <color theme="1"/>
        <rFont val="Times New Roman"/>
        <family val="1"/>
      </rPr>
      <t>skal hafa þetta gildi 0. Ef áætlar er að hönnun ljúki eftir t.d. þrjá mánuði, mælt frá miðju 2020 skal setja 3</t>
    </r>
    <r>
      <rPr>
        <i/>
        <sz val="11"/>
        <color theme="1"/>
        <rFont val="Times New Roman"/>
        <family val="1"/>
      </rPr>
      <t>.</t>
    </r>
  </si>
  <si>
    <t>Alls fjöldi</t>
  </si>
  <si>
    <t>Mstig 5-7</t>
  </si>
  <si>
    <t>Mstig 1-4</t>
  </si>
  <si>
    <t>Þegar fullgert (á matsstigi 5-7)</t>
  </si>
  <si>
    <t>Á framkvæmdastigi (á matsstigi 1-4)</t>
  </si>
  <si>
    <t>Heimildir í samþykktu deiliskipulagi (DSK), alls</t>
  </si>
  <si>
    <t>DSK svæði: gatnagerð lokið/í vinnslu og framkv. hafnar</t>
  </si>
  <si>
    <t>DSK svæði: gatnagerð ekki hafin</t>
  </si>
  <si>
    <t>∆ T (m)</t>
  </si>
  <si>
    <t>Alls m2</t>
  </si>
  <si>
    <t>Alls, heimildir og áætlaðar heimildir til framtíðar</t>
  </si>
  <si>
    <t>Yfirlit</t>
  </si>
  <si>
    <t>Þróunaráætlun Mosfellsbæjar 2020-2024</t>
  </si>
  <si>
    <t>A&amp;S (m2)*</t>
  </si>
  <si>
    <t>* Atvinnuhúsnæði og sérhæft húsnæði, þ.m.t. verslana- og skrifstofuhúsnæði, iðnaðarhúsnæði, vörugeymslur og sérhæft húsnæði skv. Þjóðskrá</t>
  </si>
  <si>
    <t>YFIRLIT YFIR NÝTT HÚSNÆÐI</t>
  </si>
  <si>
    <t>ÁÆTLAÐ FULLGERT Á ÁRUNUM 2020-2024</t>
  </si>
  <si>
    <t>Áætlað að komi inn á markaðinn sem fullgert húsnæði (Mstig 5-7)</t>
  </si>
  <si>
    <t>Áætlað ársmeðaltal 2020-2024</t>
  </si>
  <si>
    <t>Áætlað framtíðarhúsnæði í skipulagi, bæði gildandi heimildir og áætlað</t>
  </si>
  <si>
    <t>Helgafellsáfangi 6. áfangi 327-Íb</t>
  </si>
  <si>
    <t>Helgafellsáfangi 5. áfangi 302-Íb</t>
  </si>
  <si>
    <t>Miðbær - 116-M</t>
  </si>
  <si>
    <t>Áætlað á markað til 2024</t>
  </si>
  <si>
    <t>Þróunaráætlun Mosfellsbæjar 2020-2024 - helstu uppbyggingarsvæði og áætlað byggt húsnæði (fullgert) til ársloka 2024</t>
  </si>
  <si>
    <t>Helgafell 4</t>
  </si>
  <si>
    <t>Tungumelar 201 A</t>
  </si>
  <si>
    <t>Helgafell 5</t>
  </si>
  <si>
    <t>Blikastaðaland atvinnuhluti</t>
  </si>
  <si>
    <t>Norðan Krikahverfis</t>
  </si>
  <si>
    <t>Hamraborg</t>
  </si>
  <si>
    <t>Akrar</t>
  </si>
  <si>
    <t>Desjamýri - Flugumýri</t>
  </si>
  <si>
    <t>Yfirlit, helstu íbúðasvæði til næstu ára (2020-2024+)</t>
  </si>
  <si>
    <t>Óbyggt húsnæði*</t>
  </si>
  <si>
    <t>Áætlað á markað til 2024**</t>
  </si>
  <si>
    <t>Yfirlit, helstu atvinnusvæði til næstu ára (2020-2024+)</t>
  </si>
  <si>
    <t>* Óbyggt húsnæði í heimildum og/eða á matsstigi 1-4. Húsnæði á matsstigi 5-7 er ekki talið með. Í flestum tilfellum er um að ræða deiliskipulagt svæði en einnig getur deiliskipulag verið í vinnslu.</t>
  </si>
  <si>
    <r>
      <t xml:space="preserve">** Það magn húsnæðis sem </t>
    </r>
    <r>
      <rPr>
        <u/>
        <sz val="11"/>
        <color theme="1"/>
        <rFont val="Calibri"/>
        <family val="2"/>
        <scheme val="minor"/>
      </rPr>
      <t xml:space="preserve"> verið byggt og fengið lokaúttekt til ársloka 2024,</t>
    </r>
    <r>
      <rPr>
        <sz val="11"/>
        <color theme="1"/>
        <rFont val="Calibri"/>
        <family val="2"/>
        <scheme val="minor"/>
      </rPr>
      <t xml:space="preserve"> og/eða er komið í sölu hjá fasteignasölum.</t>
    </r>
  </si>
  <si>
    <t>Yfirlit, önnur íbúðasvæði á dagskrá upp úr 2024</t>
  </si>
  <si>
    <t>Áætlaðar heimildir</t>
  </si>
  <si>
    <t>Austan Reykjalundar</t>
  </si>
  <si>
    <t>beinn innsláttur íbúða á ári á markað - sjá dálka V til Z</t>
  </si>
  <si>
    <t>ATH</t>
  </si>
  <si>
    <t>2020</t>
  </si>
  <si>
    <t>Áætlað ársmeðaltal 2022-2024</t>
  </si>
  <si>
    <t>KP</t>
  </si>
  <si>
    <t>Hulduhólar 120-Íb (Skálahlíð)</t>
  </si>
  <si>
    <t>Miðbær, Svæði C</t>
  </si>
  <si>
    <t>Miðbær, Svæði A2 (Þverholt 21-31)</t>
  </si>
  <si>
    <t>Miðbær, Svæði D, Bjarkarholt 8-20 (Háholt 20-24)</t>
  </si>
  <si>
    <t>Miðbær, Svæði A1 &amp; B (Bjarkarholt 21-23, 11-19, 7-9)</t>
  </si>
  <si>
    <t>Miðbær, Svæði E, Bjarkarholt 32-34 (12-16) íb. eldri b.</t>
  </si>
  <si>
    <t>lokið</t>
  </si>
  <si>
    <t>Miðbær, Svæði E, Bjarkarholt 22-30</t>
  </si>
  <si>
    <t>Miðbær, Svæði E, Bjarkarholt 22-30 fjölgun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</si>
</sst>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9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sz val="11"/>
      <color rgb="FF9C5700"/>
      <name val="Calibri"/>
      <family val="2"/>
      <scheme val="minor"/>
    </font>
    <font>
      <sz val="8"/>
      <color rgb="FF00610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i/>
      <sz val="11"/>
      <color theme="1"/>
      <name val="Times New Roman"/>
      <family val="1"/>
    </font>
    <font>
      <b/>
      <i/>
      <sz val="14"/>
      <color theme="0"/>
      <name val="Times New Roman"/>
      <family val="1"/>
    </font>
    <font>
      <b/>
      <i/>
      <sz val="11"/>
      <color theme="1"/>
      <name val="Times New Roman"/>
      <family val="1"/>
    </font>
    <font>
      <i/>
      <sz val="11"/>
      <name val="Times New Roman"/>
      <family val="1"/>
    </font>
    <font>
      <i/>
      <vertAlign val="superscript"/>
      <sz val="11"/>
      <name val="Times New Roman"/>
      <family val="1"/>
    </font>
    <font>
      <i/>
      <sz val="11"/>
      <color rgb="FF006100"/>
      <name val="Times New Roman"/>
      <family val="1"/>
    </font>
    <font>
      <b/>
      <i/>
      <sz val="11"/>
      <name val="Times New Roman"/>
      <family val="1"/>
    </font>
    <font>
      <i/>
      <sz val="11"/>
      <color rgb="FF9C0006"/>
      <name val="Times New Roman"/>
      <family val="1"/>
    </font>
    <font>
      <i/>
      <u/>
      <sz val="11"/>
      <color theme="1"/>
      <name val="Times New Roman"/>
      <family val="1"/>
    </font>
    <font>
      <i/>
      <u/>
      <sz val="11"/>
      <name val="Times New Roman"/>
      <family val="1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84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auto="1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</borders>
  <cellStyleXfs count="6">
    <xf numFmtId="0" fontId="0" fillId="0" borderId="0"/>
    <xf numFmtId="9" fontId="13" fillId="0" borderId="0" applyFont="0" applyFill="0" applyBorder="0" applyAlignment="0" applyProtection="0"/>
    <xf numFmtId="0" fontId="14" fillId="8" borderId="32" applyNumberFormat="0" applyAlignment="0" applyProtection="0"/>
    <xf numFmtId="0" fontId="18" fillId="9" borderId="0" applyNumberFormat="0" applyBorder="0" applyAlignment="0" applyProtection="0"/>
    <xf numFmtId="0" fontId="21" fillId="10" borderId="0" applyNumberFormat="0" applyBorder="0" applyAlignment="0" applyProtection="0"/>
    <xf numFmtId="0" fontId="25" fillId="11" borderId="0" applyNumberFormat="0" applyBorder="0" applyAlignment="0" applyProtection="0"/>
  </cellStyleXfs>
  <cellXfs count="45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5" borderId="8" xfId="0" applyFont="1" applyFill="1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5" fillId="0" borderId="12" xfId="0" applyFont="1" applyBorder="1"/>
    <xf numFmtId="0" fontId="3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0" fillId="0" borderId="15" xfId="0" applyBorder="1"/>
    <xf numFmtId="3" fontId="0" fillId="0" borderId="16" xfId="0" applyNumberFormat="1" applyBorder="1"/>
    <xf numFmtId="3" fontId="0" fillId="0" borderId="16" xfId="0" applyNumberFormat="1" applyBorder="1" applyAlignment="1">
      <alignment horizontal="center"/>
    </xf>
    <xf numFmtId="3" fontId="7" fillId="0" borderId="16" xfId="0" applyNumberFormat="1" applyFont="1" applyBorder="1"/>
    <xf numFmtId="3" fontId="7" fillId="0" borderId="17" xfId="0" applyNumberFormat="1" applyFont="1" applyBorder="1"/>
    <xf numFmtId="0" fontId="0" fillId="0" borderId="19" xfId="0" applyBorder="1"/>
    <xf numFmtId="3" fontId="0" fillId="0" borderId="20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right"/>
    </xf>
    <xf numFmtId="0" fontId="10" fillId="0" borderId="24" xfId="0" applyFont="1" applyBorder="1"/>
    <xf numFmtId="0" fontId="11" fillId="0" borderId="25" xfId="0" applyFont="1" applyBorder="1"/>
    <xf numFmtId="3" fontId="10" fillId="0" borderId="25" xfId="0" applyNumberFormat="1" applyFont="1" applyBorder="1"/>
    <xf numFmtId="3" fontId="10" fillId="0" borderId="24" xfId="0" applyNumberFormat="1" applyFont="1" applyBorder="1"/>
    <xf numFmtId="0" fontId="11" fillId="0" borderId="26" xfId="0" applyFont="1" applyBorder="1"/>
    <xf numFmtId="0" fontId="3" fillId="0" borderId="21" xfId="0" applyFont="1" applyBorder="1"/>
    <xf numFmtId="0" fontId="0" fillId="0" borderId="21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0" xfId="0" applyBorder="1"/>
    <xf numFmtId="0" fontId="0" fillId="0" borderId="28" xfId="0" applyBorder="1"/>
    <xf numFmtId="0" fontId="0" fillId="0" borderId="23" xfId="0" applyBorder="1"/>
    <xf numFmtId="0" fontId="0" fillId="6" borderId="20" xfId="0" applyFill="1" applyBorder="1"/>
    <xf numFmtId="0" fontId="0" fillId="4" borderId="20" xfId="0" applyFill="1" applyBorder="1"/>
    <xf numFmtId="0" fontId="9" fillId="0" borderId="20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0" fillId="0" borderId="22" xfId="0" applyBorder="1"/>
    <xf numFmtId="0" fontId="0" fillId="0" borderId="5" xfId="0" applyBorder="1"/>
    <xf numFmtId="0" fontId="7" fillId="0" borderId="0" xfId="0" applyFont="1"/>
    <xf numFmtId="3" fontId="2" fillId="2" borderId="4" xfId="0" applyNumberFormat="1" applyFont="1" applyFill="1" applyBorder="1" applyAlignment="1">
      <alignment horizontal="left" vertical="center" indent="1"/>
    </xf>
    <xf numFmtId="3" fontId="12" fillId="2" borderId="4" xfId="0" applyNumberFormat="1" applyFont="1" applyFill="1" applyBorder="1" applyAlignment="1">
      <alignment horizontal="center" vertical="center"/>
    </xf>
    <xf numFmtId="0" fontId="14" fillId="8" borderId="32" xfId="2" applyAlignment="1">
      <alignment horizontal="center"/>
    </xf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/>
    <xf numFmtId="0" fontId="2" fillId="8" borderId="32" xfId="2" applyFont="1" applyAlignment="1">
      <alignment horizontal="center"/>
    </xf>
    <xf numFmtId="9" fontId="2" fillId="0" borderId="0" xfId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3" xfId="0" applyBorder="1" applyAlignment="1">
      <alignment horizontal="center"/>
    </xf>
    <xf numFmtId="49" fontId="0" fillId="0" borderId="33" xfId="0" applyNumberFormat="1" applyBorder="1"/>
    <xf numFmtId="0" fontId="0" fillId="0" borderId="3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9" xfId="0" applyBorder="1"/>
    <xf numFmtId="0" fontId="0" fillId="0" borderId="29" xfId="0" applyBorder="1" applyAlignment="1">
      <alignment horizontal="center"/>
    </xf>
    <xf numFmtId="49" fontId="0" fillId="0" borderId="0" xfId="0" applyNumberFormat="1" applyBorder="1"/>
    <xf numFmtId="0" fontId="0" fillId="0" borderId="44" xfId="0" applyBorder="1" applyAlignment="1">
      <alignment horizontal="center"/>
    </xf>
    <xf numFmtId="3" fontId="3" fillId="0" borderId="29" xfId="0" applyNumberFormat="1" applyFont="1" applyBorder="1" applyAlignment="1">
      <alignment horizontal="right" indent="1"/>
    </xf>
    <xf numFmtId="3" fontId="17" fillId="0" borderId="33" xfId="0" applyNumberFormat="1" applyFont="1" applyBorder="1" applyAlignment="1">
      <alignment horizontal="right" indent="1"/>
    </xf>
    <xf numFmtId="0" fontId="0" fillId="0" borderId="4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3" fontId="17" fillId="0" borderId="34" xfId="0" applyNumberFormat="1" applyFont="1" applyBorder="1" applyAlignment="1">
      <alignment horizontal="right" indent="1"/>
    </xf>
    <xf numFmtId="0" fontId="0" fillId="0" borderId="4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9" xfId="0" applyBorder="1" applyAlignment="1">
      <alignment horizontal="center"/>
    </xf>
    <xf numFmtId="3" fontId="17" fillId="0" borderId="47" xfId="0" applyNumberFormat="1" applyFont="1" applyBorder="1" applyAlignment="1">
      <alignment horizontal="right" indent="1"/>
    </xf>
    <xf numFmtId="3" fontId="0" fillId="0" borderId="0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0" fillId="0" borderId="0" xfId="0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0" xfId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 vertical="center"/>
    </xf>
    <xf numFmtId="0" fontId="18" fillId="0" borderId="0" xfId="3" applyFill="1" applyAlignment="1">
      <alignment horizontal="center"/>
    </xf>
    <xf numFmtId="0" fontId="0" fillId="0" borderId="33" xfId="0" applyFill="1" applyBorder="1" applyAlignment="1">
      <alignment horizontal="center"/>
    </xf>
    <xf numFmtId="3" fontId="17" fillId="0" borderId="33" xfId="0" applyNumberFormat="1" applyFont="1" applyFill="1" applyBorder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1"/>
    </xf>
    <xf numFmtId="0" fontId="0" fillId="0" borderId="14" xfId="0" applyFill="1" applyBorder="1" applyAlignment="1">
      <alignment horizontal="center"/>
    </xf>
    <xf numFmtId="9" fontId="0" fillId="0" borderId="41" xfId="1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9" fontId="2" fillId="0" borderId="0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9" fontId="2" fillId="0" borderId="0" xfId="1" applyFont="1" applyFill="1" applyBorder="1" applyAlignment="1">
      <alignment horizontal="left"/>
    </xf>
    <xf numFmtId="0" fontId="2" fillId="0" borderId="42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3" fontId="17" fillId="0" borderId="29" xfId="0" applyNumberFormat="1" applyFont="1" applyBorder="1" applyAlignment="1">
      <alignment horizontal="right" indent="1"/>
    </xf>
    <xf numFmtId="49" fontId="2" fillId="0" borderId="33" xfId="0" applyNumberFormat="1" applyFont="1" applyBorder="1"/>
    <xf numFmtId="0" fontId="2" fillId="0" borderId="33" xfId="0" applyFont="1" applyBorder="1" applyAlignment="1">
      <alignment horizontal="center"/>
    </xf>
    <xf numFmtId="49" fontId="2" fillId="0" borderId="0" xfId="0" applyNumberFormat="1" applyFont="1" applyBorder="1"/>
    <xf numFmtId="0" fontId="2" fillId="0" borderId="44" xfId="0" applyFont="1" applyBorder="1" applyAlignment="1">
      <alignment horizontal="center"/>
    </xf>
    <xf numFmtId="49" fontId="2" fillId="0" borderId="14" xfId="0" applyNumberFormat="1" applyFont="1" applyBorder="1"/>
    <xf numFmtId="0" fontId="2" fillId="0" borderId="14" xfId="0" applyFont="1" applyBorder="1" applyAlignment="1">
      <alignment horizontal="center"/>
    </xf>
    <xf numFmtId="49" fontId="2" fillId="0" borderId="14" xfId="0" applyNumberFormat="1" applyFont="1" applyFill="1" applyBorder="1"/>
    <xf numFmtId="49" fontId="2" fillId="0" borderId="29" xfId="0" applyNumberFormat="1" applyFont="1" applyFill="1" applyBorder="1"/>
    <xf numFmtId="3" fontId="2" fillId="0" borderId="0" xfId="0" applyNumberFormat="1" applyFont="1"/>
    <xf numFmtId="3" fontId="20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 applyBorder="1"/>
    <xf numFmtId="0" fontId="2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16" fillId="0" borderId="47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9" fontId="0" fillId="0" borderId="41" xfId="1" applyFont="1" applyBorder="1" applyAlignment="1">
      <alignment horizontal="center"/>
    </xf>
    <xf numFmtId="3" fontId="17" fillId="2" borderId="6" xfId="0" applyNumberFormat="1" applyFont="1" applyFill="1" applyBorder="1" applyAlignment="1">
      <alignment horizontal="center" vertical="center"/>
    </xf>
    <xf numFmtId="9" fontId="17" fillId="2" borderId="7" xfId="1" applyFont="1" applyFill="1" applyBorder="1" applyAlignment="1">
      <alignment horizontal="left" vertical="center"/>
    </xf>
    <xf numFmtId="3" fontId="15" fillId="0" borderId="0" xfId="0" applyNumberFormat="1" applyFont="1" applyFill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8" fillId="0" borderId="0" xfId="3" applyFill="1" applyBorder="1" applyAlignment="1">
      <alignment horizontal="center"/>
    </xf>
    <xf numFmtId="0" fontId="18" fillId="0" borderId="0" xfId="3" applyFill="1" applyBorder="1"/>
    <xf numFmtId="0" fontId="2" fillId="8" borderId="55" xfId="2" applyFont="1" applyBorder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22" fillId="0" borderId="0" xfId="3" applyFont="1" applyFill="1" applyBorder="1" applyAlignment="1">
      <alignment horizontal="center" wrapText="1"/>
    </xf>
    <xf numFmtId="3" fontId="16" fillId="0" borderId="33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0" xfId="0" applyNumberFormat="1" applyBorder="1" applyAlignment="1">
      <alignment horizontal="left"/>
    </xf>
    <xf numFmtId="9" fontId="0" fillId="0" borderId="33" xfId="1" applyFont="1" applyBorder="1" applyAlignment="1">
      <alignment horizontal="left"/>
    </xf>
    <xf numFmtId="3" fontId="0" fillId="0" borderId="33" xfId="0" applyNumberFormat="1" applyBorder="1" applyAlignment="1">
      <alignment horizontal="left"/>
    </xf>
    <xf numFmtId="9" fontId="0" fillId="0" borderId="34" xfId="1" applyFont="1" applyBorder="1" applyAlignment="1">
      <alignment horizontal="left"/>
    </xf>
    <xf numFmtId="3" fontId="0" fillId="0" borderId="14" xfId="0" applyNumberFormat="1" applyBorder="1" applyAlignment="1">
      <alignment horizontal="left"/>
    </xf>
    <xf numFmtId="0" fontId="0" fillId="0" borderId="29" xfId="0" applyBorder="1" applyAlignment="1">
      <alignment horizontal="left"/>
    </xf>
    <xf numFmtId="3" fontId="0" fillId="0" borderId="27" xfId="0" applyNumberFormat="1" applyBorder="1" applyAlignment="1">
      <alignment horizontal="left"/>
    </xf>
    <xf numFmtId="3" fontId="0" fillId="0" borderId="41" xfId="0" applyNumberFormat="1" applyBorder="1" applyAlignment="1">
      <alignment horizontal="left"/>
    </xf>
    <xf numFmtId="9" fontId="0" fillId="0" borderId="49" xfId="1" applyFont="1" applyBorder="1" applyAlignment="1">
      <alignment horizontal="left"/>
    </xf>
    <xf numFmtId="3" fontId="0" fillId="0" borderId="37" xfId="0" applyNumberFormat="1" applyBorder="1" applyAlignment="1">
      <alignment horizontal="left"/>
    </xf>
    <xf numFmtId="3" fontId="0" fillId="0" borderId="43" xfId="0" applyNumberFormat="1" applyBorder="1" applyAlignment="1">
      <alignment horizontal="left"/>
    </xf>
    <xf numFmtId="0" fontId="0" fillId="0" borderId="37" xfId="0" applyBorder="1" applyAlignment="1">
      <alignment horizontal="left"/>
    </xf>
    <xf numFmtId="3" fontId="2" fillId="0" borderId="33" xfId="0" applyNumberFormat="1" applyFont="1" applyFill="1" applyBorder="1" applyAlignment="1">
      <alignment horizontal="right" indent="1"/>
    </xf>
    <xf numFmtId="3" fontId="3" fillId="0" borderId="14" xfId="0" applyNumberFormat="1" applyFont="1" applyBorder="1" applyAlignment="1">
      <alignment horizontal="right" indent="1"/>
    </xf>
    <xf numFmtId="0" fontId="2" fillId="0" borderId="45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49" fontId="17" fillId="2" borderId="50" xfId="0" applyNumberFormat="1" applyFont="1" applyFill="1" applyBorder="1" applyAlignment="1">
      <alignment horizontal="center" vertical="center"/>
    </xf>
    <xf numFmtId="9" fontId="0" fillId="0" borderId="33" xfId="1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7" xfId="0" applyBorder="1" applyAlignment="1">
      <alignment horizontal="center"/>
    </xf>
    <xf numFmtId="49" fontId="17" fillId="2" borderId="6" xfId="0" applyNumberFormat="1" applyFont="1" applyFill="1" applyBorder="1" applyAlignment="1">
      <alignment horizontal="center" vertical="center"/>
    </xf>
    <xf numFmtId="9" fontId="0" fillId="0" borderId="29" xfId="1" applyFont="1" applyBorder="1" applyAlignment="1">
      <alignment horizontal="left"/>
    </xf>
    <xf numFmtId="0" fontId="27" fillId="0" borderId="5" xfId="0" applyFont="1" applyBorder="1"/>
    <xf numFmtId="0" fontId="28" fillId="0" borderId="5" xfId="0" applyFont="1" applyBorder="1"/>
    <xf numFmtId="0" fontId="0" fillId="0" borderId="6" xfId="0" applyBorder="1"/>
    <xf numFmtId="0" fontId="0" fillId="0" borderId="7" xfId="0" applyBorder="1"/>
    <xf numFmtId="3" fontId="0" fillId="0" borderId="1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0" fontId="8" fillId="0" borderId="15" xfId="0" applyFont="1" applyBorder="1" applyAlignment="1">
      <alignment horizontal="left"/>
    </xf>
    <xf numFmtId="3" fontId="7" fillId="0" borderId="5" xfId="0" applyNumberFormat="1" applyFont="1" applyBorder="1"/>
    <xf numFmtId="3" fontId="7" fillId="0" borderId="31" xfId="0" applyNumberFormat="1" applyFont="1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58" xfId="0" applyNumberFormat="1" applyBorder="1"/>
    <xf numFmtId="165" fontId="0" fillId="0" borderId="20" xfId="0" applyNumberFormat="1" applyBorder="1" applyAlignment="1">
      <alignment horizontal="center"/>
    </xf>
    <xf numFmtId="0" fontId="0" fillId="0" borderId="5" xfId="0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/>
    <xf numFmtId="0" fontId="3" fillId="0" borderId="20" xfId="0" applyFont="1" applyBorder="1"/>
    <xf numFmtId="0" fontId="0" fillId="0" borderId="9" xfId="0" applyBorder="1" applyAlignment="1">
      <alignment wrapText="1"/>
    </xf>
    <xf numFmtId="0" fontId="3" fillId="0" borderId="59" xfId="0" applyFont="1" applyBorder="1"/>
    <xf numFmtId="0" fontId="5" fillId="0" borderId="60" xfId="0" applyFont="1" applyBorder="1"/>
    <xf numFmtId="0" fontId="3" fillId="0" borderId="60" xfId="0" applyFont="1" applyBorder="1"/>
    <xf numFmtId="0" fontId="0" fillId="0" borderId="61" xfId="0" applyBorder="1"/>
    <xf numFmtId="0" fontId="8" fillId="0" borderId="20" xfId="0" applyFont="1" applyBorder="1" applyAlignment="1">
      <alignment horizontal="left"/>
    </xf>
    <xf numFmtId="0" fontId="0" fillId="7" borderId="0" xfId="0" applyFill="1"/>
    <xf numFmtId="0" fontId="0" fillId="7" borderId="27" xfId="0" applyFill="1" applyBorder="1"/>
    <xf numFmtId="0" fontId="0" fillId="7" borderId="25" xfId="0" applyFill="1" applyBorder="1"/>
    <xf numFmtId="0" fontId="0" fillId="7" borderId="62" xfId="0" applyFill="1" applyBorder="1"/>
    <xf numFmtId="0" fontId="10" fillId="0" borderId="25" xfId="0" applyFont="1" applyBorder="1"/>
    <xf numFmtId="1" fontId="10" fillId="0" borderId="25" xfId="0" applyNumberFormat="1" applyFont="1" applyBorder="1"/>
    <xf numFmtId="0" fontId="0" fillId="0" borderId="13" xfId="0" applyBorder="1"/>
    <xf numFmtId="0" fontId="3" fillId="0" borderId="63" xfId="0" applyFont="1" applyBorder="1"/>
    <xf numFmtId="0" fontId="5" fillId="0" borderId="64" xfId="0" applyFont="1" applyBorder="1"/>
    <xf numFmtId="0" fontId="3" fillId="0" borderId="64" xfId="0" applyFont="1" applyBorder="1"/>
    <xf numFmtId="0" fontId="3" fillId="0" borderId="65" xfId="0" applyFont="1" applyBorder="1"/>
    <xf numFmtId="0" fontId="3" fillId="0" borderId="29" xfId="0" applyFont="1" applyBorder="1"/>
    <xf numFmtId="0" fontId="5" fillId="0" borderId="30" xfId="0" applyFont="1" applyBorder="1"/>
    <xf numFmtId="0" fontId="0" fillId="0" borderId="66" xfId="0" applyBorder="1"/>
    <xf numFmtId="3" fontId="4" fillId="0" borderId="20" xfId="0" applyNumberFormat="1" applyFont="1" applyBorder="1" applyAlignment="1">
      <alignment horizontal="center"/>
    </xf>
    <xf numFmtId="0" fontId="10" fillId="0" borderId="67" xfId="0" applyFont="1" applyBorder="1"/>
    <xf numFmtId="0" fontId="10" fillId="0" borderId="16" xfId="0" applyFont="1" applyBorder="1"/>
    <xf numFmtId="3" fontId="10" fillId="0" borderId="16" xfId="0" applyNumberFormat="1" applyFont="1" applyBorder="1"/>
    <xf numFmtId="0" fontId="4" fillId="0" borderId="3" xfId="0" applyFont="1" applyBorder="1" applyAlignment="1">
      <alignment horizontal="right"/>
    </xf>
    <xf numFmtId="3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0" fontId="22" fillId="0" borderId="0" xfId="3" applyFont="1" applyFill="1" applyAlignment="1">
      <alignment horizontal="center" wrapText="1"/>
    </xf>
    <xf numFmtId="0" fontId="18" fillId="0" borderId="0" xfId="3" applyFill="1"/>
    <xf numFmtId="0" fontId="25" fillId="11" borderId="56" xfId="5" applyBorder="1" applyAlignment="1">
      <alignment horizontal="center"/>
    </xf>
    <xf numFmtId="0" fontId="25" fillId="11" borderId="0" xfId="5" applyBorder="1" applyAlignment="1">
      <alignment horizontal="center"/>
    </xf>
    <xf numFmtId="0" fontId="25" fillId="11" borderId="0" xfId="5" applyAlignment="1">
      <alignment horizontal="center"/>
    </xf>
    <xf numFmtId="0" fontId="2" fillId="0" borderId="0" xfId="4" applyFont="1" applyFill="1" applyAlignment="1">
      <alignment horizontal="center"/>
    </xf>
    <xf numFmtId="0" fontId="2" fillId="0" borderId="0" xfId="4" applyFont="1" applyFill="1"/>
    <xf numFmtId="0" fontId="0" fillId="0" borderId="0" xfId="0" applyFill="1"/>
    <xf numFmtId="9" fontId="2" fillId="0" borderId="41" xfId="1" applyFont="1" applyFill="1" applyBorder="1" applyAlignment="1">
      <alignment horizontal="left"/>
    </xf>
    <xf numFmtId="0" fontId="2" fillId="0" borderId="37" xfId="0" applyFont="1" applyFill="1" applyBorder="1" applyAlignment="1">
      <alignment horizontal="center"/>
    </xf>
    <xf numFmtId="9" fontId="2" fillId="0" borderId="33" xfId="1" applyFont="1" applyFill="1" applyBorder="1" applyAlignment="1">
      <alignment horizontal="left"/>
    </xf>
    <xf numFmtId="9" fontId="0" fillId="0" borderId="33" xfId="1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3" fontId="17" fillId="2" borderId="39" xfId="0" applyNumberFormat="1" applyFont="1" applyFill="1" applyBorder="1" applyAlignment="1">
      <alignment horizontal="center" vertical="center"/>
    </xf>
    <xf numFmtId="9" fontId="2" fillId="0" borderId="41" xfId="1" applyFont="1" applyFill="1" applyBorder="1" applyAlignment="1">
      <alignment horizontal="center"/>
    </xf>
    <xf numFmtId="9" fontId="2" fillId="0" borderId="49" xfId="1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26" fillId="0" borderId="5" xfId="0" applyFont="1" applyBorder="1" applyAlignment="1">
      <alignment horizontal="right"/>
    </xf>
    <xf numFmtId="0" fontId="2" fillId="0" borderId="22" xfId="0" applyFont="1" applyBorder="1" applyAlignment="1">
      <alignment horizontal="right" wrapText="1"/>
    </xf>
    <xf numFmtId="3" fontId="0" fillId="0" borderId="5" xfId="0" applyNumberFormat="1" applyBorder="1"/>
    <xf numFmtId="0" fontId="2" fillId="0" borderId="20" xfId="0" applyFont="1" applyBorder="1" applyAlignment="1">
      <alignment horizontal="right"/>
    </xf>
    <xf numFmtId="0" fontId="0" fillId="0" borderId="22" xfId="0" applyBorder="1" applyAlignment="1">
      <alignment horizontal="right"/>
    </xf>
    <xf numFmtId="3" fontId="2" fillId="0" borderId="5" xfId="0" applyNumberFormat="1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3" fontId="2" fillId="0" borderId="15" xfId="0" applyNumberFormat="1" applyFont="1" applyBorder="1"/>
    <xf numFmtId="3" fontId="2" fillId="0" borderId="20" xfId="0" applyNumberFormat="1" applyFont="1" applyBorder="1"/>
    <xf numFmtId="3" fontId="2" fillId="0" borderId="23" xfId="0" applyNumberFormat="1" applyFont="1" applyBorder="1"/>
    <xf numFmtId="0" fontId="2" fillId="0" borderId="19" xfId="0" applyFont="1" applyBorder="1"/>
    <xf numFmtId="0" fontId="2" fillId="0" borderId="15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3" fontId="29" fillId="0" borderId="5" xfId="0" applyNumberFormat="1" applyFont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9" fillId="0" borderId="24" xfId="0" applyFont="1" applyBorder="1"/>
    <xf numFmtId="0" fontId="30" fillId="0" borderId="25" xfId="0" applyFont="1" applyBorder="1"/>
    <xf numFmtId="3" fontId="19" fillId="0" borderId="25" xfId="0" applyNumberFormat="1" applyFont="1" applyBorder="1"/>
    <xf numFmtId="3" fontId="19" fillId="0" borderId="24" xfId="0" applyNumberFormat="1" applyFont="1" applyBorder="1"/>
    <xf numFmtId="0" fontId="30" fillId="0" borderId="26" xfId="0" applyFont="1" applyBorder="1"/>
    <xf numFmtId="0" fontId="17" fillId="0" borderId="21" xfId="0" applyFont="1" applyBorder="1"/>
    <xf numFmtId="0" fontId="2" fillId="0" borderId="0" xfId="0" applyFont="1" applyAlignment="1">
      <alignment horizontal="right"/>
    </xf>
    <xf numFmtId="164" fontId="29" fillId="0" borderId="5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 vertical="top"/>
    </xf>
    <xf numFmtId="0" fontId="29" fillId="0" borderId="20" xfId="0" applyFont="1" applyBorder="1" applyAlignment="1">
      <alignment horizontal="right"/>
    </xf>
    <xf numFmtId="3" fontId="29" fillId="0" borderId="20" xfId="0" applyNumberFormat="1" applyFont="1" applyBorder="1" applyAlignment="1">
      <alignment horizontal="center"/>
    </xf>
    <xf numFmtId="0" fontId="31" fillId="0" borderId="20" xfId="0" applyFont="1" applyBorder="1"/>
    <xf numFmtId="3" fontId="8" fillId="0" borderId="0" xfId="0" applyNumberFormat="1" applyFont="1" applyAlignment="1">
      <alignment horizontal="center"/>
    </xf>
    <xf numFmtId="0" fontId="2" fillId="0" borderId="0" xfId="3" applyFont="1" applyFill="1" applyAlignment="1">
      <alignment horizontal="center"/>
    </xf>
    <xf numFmtId="9" fontId="2" fillId="0" borderId="0" xfId="1" applyFont="1" applyFill="1" applyAlignment="1">
      <alignment horizontal="center"/>
    </xf>
    <xf numFmtId="0" fontId="2" fillId="12" borderId="0" xfId="4" applyFont="1" applyFill="1" applyAlignment="1">
      <alignment horizontal="center"/>
    </xf>
    <xf numFmtId="0" fontId="2" fillId="0" borderId="0" xfId="3" applyFont="1" applyFill="1"/>
    <xf numFmtId="3" fontId="2" fillId="0" borderId="0" xfId="4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3" fontId="18" fillId="0" borderId="0" xfId="3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5" fillId="10" borderId="8" xfId="4" applyFont="1" applyBorder="1" applyAlignment="1">
      <alignment horizontal="center"/>
    </xf>
    <xf numFmtId="0" fontId="35" fillId="8" borderId="54" xfId="2" applyFont="1" applyBorder="1" applyAlignment="1">
      <alignment horizontal="center"/>
    </xf>
    <xf numFmtId="0" fontId="37" fillId="9" borderId="38" xfId="3" applyFont="1" applyBorder="1" applyAlignment="1">
      <alignment horizontal="center"/>
    </xf>
    <xf numFmtId="0" fontId="39" fillId="11" borderId="40" xfId="5" applyFont="1" applyBorder="1" applyAlignment="1">
      <alignment horizontal="center"/>
    </xf>
    <xf numFmtId="0" fontId="39" fillId="11" borderId="52" xfId="5" applyFont="1" applyBorder="1" applyAlignment="1">
      <alignment horizontal="center"/>
    </xf>
    <xf numFmtId="0" fontId="0" fillId="0" borderId="33" xfId="0" applyBorder="1"/>
    <xf numFmtId="0" fontId="16" fillId="0" borderId="33" xfId="0" applyFont="1" applyBorder="1" applyAlignment="1">
      <alignment horizontal="left" indent="2"/>
    </xf>
    <xf numFmtId="0" fontId="16" fillId="0" borderId="34" xfId="0" applyFont="1" applyBorder="1" applyAlignment="1">
      <alignment horizontal="left" indent="2"/>
    </xf>
    <xf numFmtId="3" fontId="17" fillId="0" borderId="0" xfId="0" applyNumberFormat="1" applyFont="1" applyAlignment="1">
      <alignment horizontal="right" indent="1"/>
    </xf>
    <xf numFmtId="3" fontId="2" fillId="0" borderId="33" xfId="0" applyNumberFormat="1" applyFont="1" applyBorder="1" applyAlignment="1">
      <alignment horizontal="right" indent="1"/>
    </xf>
    <xf numFmtId="3" fontId="2" fillId="0" borderId="34" xfId="0" applyNumberFormat="1" applyFont="1" applyBorder="1" applyAlignment="1">
      <alignment horizontal="right" indent="1"/>
    </xf>
    <xf numFmtId="3" fontId="17" fillId="2" borderId="35" xfId="0" applyNumberFormat="1" applyFont="1" applyFill="1" applyBorder="1" applyAlignment="1">
      <alignment horizontal="center" vertical="center"/>
    </xf>
    <xf numFmtId="0" fontId="2" fillId="0" borderId="68" xfId="0" applyFont="1" applyBorder="1" applyAlignment="1">
      <alignment horizontal="center"/>
    </xf>
    <xf numFmtId="9" fontId="2" fillId="0" borderId="69" xfId="1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49" fontId="17" fillId="2" borderId="6" xfId="0" quotePrefix="1" applyNumberFormat="1" applyFont="1" applyFill="1" applyBorder="1" applyAlignment="1">
      <alignment horizontal="left" vertical="center" indent="1"/>
    </xf>
    <xf numFmtId="0" fontId="32" fillId="0" borderId="0" xfId="0" applyFont="1" applyAlignment="1">
      <alignment horizontal="left" vertical="top" wrapText="1"/>
    </xf>
    <xf numFmtId="0" fontId="32" fillId="0" borderId="75" xfId="0" applyFont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 vertical="center"/>
    </xf>
    <xf numFmtId="3" fontId="35" fillId="0" borderId="0" xfId="0" applyNumberFormat="1" applyFont="1" applyFill="1" applyBorder="1" applyAlignment="1">
      <alignment horizontal="center"/>
    </xf>
    <xf numFmtId="3" fontId="2" fillId="8" borderId="32" xfId="2" applyNumberFormat="1" applyFont="1" applyAlignment="1">
      <alignment horizontal="center"/>
    </xf>
    <xf numFmtId="164" fontId="2" fillId="8" borderId="32" xfId="2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17" fillId="2" borderId="6" xfId="0" applyNumberFormat="1" applyFont="1" applyFill="1" applyBorder="1" applyAlignment="1">
      <alignment horizontal="left" vertical="center"/>
    </xf>
    <xf numFmtId="3" fontId="2" fillId="2" borderId="35" xfId="0" applyNumberFormat="1" applyFont="1" applyFill="1" applyBorder="1" applyAlignment="1">
      <alignment horizontal="center" vertical="center"/>
    </xf>
    <xf numFmtId="3" fontId="17" fillId="2" borderId="6" xfId="0" applyNumberFormat="1" applyFont="1" applyFill="1" applyBorder="1" applyAlignment="1">
      <alignment horizontal="left" vertical="center" indent="1"/>
    </xf>
    <xf numFmtId="3" fontId="17" fillId="2" borderId="7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indent="1"/>
    </xf>
    <xf numFmtId="49" fontId="0" fillId="0" borderId="33" xfId="0" applyNumberFormat="1" applyBorder="1" applyAlignment="1">
      <alignment horizontal="left" indent="1"/>
    </xf>
    <xf numFmtId="49" fontId="0" fillId="0" borderId="0" xfId="0" applyNumberFormat="1" applyBorder="1" applyAlignment="1">
      <alignment horizontal="left" indent="1"/>
    </xf>
    <xf numFmtId="49" fontId="0" fillId="0" borderId="14" xfId="0" applyNumberFormat="1" applyBorder="1" applyAlignment="1">
      <alignment horizontal="left" indent="1"/>
    </xf>
    <xf numFmtId="49" fontId="0" fillId="0" borderId="14" xfId="0" applyNumberFormat="1" applyFill="1" applyBorder="1" applyAlignment="1">
      <alignment horizontal="left" indent="1"/>
    </xf>
    <xf numFmtId="49" fontId="0" fillId="0" borderId="29" xfId="0" applyNumberFormat="1" applyFill="1" applyBorder="1" applyAlignment="1">
      <alignment horizontal="left" indent="1"/>
    </xf>
    <xf numFmtId="0" fontId="0" fillId="0" borderId="33" xfId="0" applyFill="1" applyBorder="1" applyAlignment="1">
      <alignment horizontal="left" indent="1"/>
    </xf>
    <xf numFmtId="0" fontId="16" fillId="0" borderId="33" xfId="0" applyFont="1" applyFill="1" applyBorder="1" applyAlignment="1">
      <alignment horizontal="left" indent="3"/>
    </xf>
    <xf numFmtId="0" fontId="0" fillId="0" borderId="29" xfId="0" applyBorder="1" applyAlignment="1">
      <alignment horizontal="left" indent="1"/>
    </xf>
    <xf numFmtId="165" fontId="17" fillId="2" borderId="6" xfId="0" applyNumberFormat="1" applyFont="1" applyFill="1" applyBorder="1" applyAlignment="1">
      <alignment horizontal="left" vertical="center"/>
    </xf>
    <xf numFmtId="3" fontId="17" fillId="2" borderId="7" xfId="0" applyNumberFormat="1" applyFont="1" applyFill="1" applyBorder="1" applyAlignment="1">
      <alignment horizontal="left" vertical="center"/>
    </xf>
    <xf numFmtId="0" fontId="42" fillId="5" borderId="3" xfId="0" applyFont="1" applyFill="1" applyBorder="1" applyAlignment="1">
      <alignment horizontal="center"/>
    </xf>
    <xf numFmtId="0" fontId="42" fillId="5" borderId="0" xfId="0" applyFont="1" applyFill="1"/>
    <xf numFmtId="0" fontId="42" fillId="5" borderId="0" xfId="0" applyFont="1" applyFill="1" applyAlignment="1">
      <alignment horizontal="center"/>
    </xf>
    <xf numFmtId="3" fontId="42" fillId="5" borderId="0" xfId="0" applyNumberFormat="1" applyFont="1" applyFill="1" applyAlignment="1">
      <alignment horizontal="right" indent="1"/>
    </xf>
    <xf numFmtId="0" fontId="42" fillId="5" borderId="0" xfId="0" applyFont="1" applyFill="1" applyAlignment="1">
      <alignment horizontal="right" indent="1"/>
    </xf>
    <xf numFmtId="9" fontId="42" fillId="5" borderId="47" xfId="1" applyFont="1" applyFill="1" applyBorder="1" applyAlignment="1">
      <alignment horizontal="left"/>
    </xf>
    <xf numFmtId="0" fontId="42" fillId="5" borderId="48" xfId="0" applyFont="1" applyFill="1" applyBorder="1" applyAlignment="1">
      <alignment horizontal="center"/>
    </xf>
    <xf numFmtId="0" fontId="42" fillId="5" borderId="40" xfId="0" applyFont="1" applyFill="1" applyBorder="1" applyAlignment="1">
      <alignment horizontal="center"/>
    </xf>
    <xf numFmtId="0" fontId="42" fillId="5" borderId="33" xfId="0" applyFont="1" applyFill="1" applyBorder="1"/>
    <xf numFmtId="0" fontId="42" fillId="5" borderId="33" xfId="0" applyFont="1" applyFill="1" applyBorder="1" applyAlignment="1">
      <alignment horizontal="center"/>
    </xf>
    <xf numFmtId="3" fontId="43" fillId="5" borderId="33" xfId="0" applyNumberFormat="1" applyFont="1" applyFill="1" applyBorder="1" applyAlignment="1">
      <alignment horizontal="right" indent="1"/>
    </xf>
    <xf numFmtId="9" fontId="42" fillId="5" borderId="33" xfId="1" applyFont="1" applyFill="1" applyBorder="1" applyAlignment="1">
      <alignment horizontal="left"/>
    </xf>
    <xf numFmtId="9" fontId="42" fillId="5" borderId="41" xfId="1" applyFont="1" applyFill="1" applyBorder="1" applyAlignment="1">
      <alignment horizontal="center"/>
    </xf>
    <xf numFmtId="0" fontId="3" fillId="0" borderId="44" xfId="0" applyFont="1" applyBorder="1" applyAlignment="1">
      <alignment horizontal="center"/>
    </xf>
    <xf numFmtId="49" fontId="3" fillId="0" borderId="14" xfId="0" applyNumberFormat="1" applyFont="1" applyBorder="1"/>
    <xf numFmtId="0" fontId="3" fillId="0" borderId="14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49" fontId="3" fillId="0" borderId="29" xfId="0" applyNumberFormat="1" applyFont="1" applyBorder="1"/>
    <xf numFmtId="0" fontId="3" fillId="0" borderId="29" xfId="0" applyFont="1" applyBorder="1" applyAlignment="1">
      <alignment horizontal="center"/>
    </xf>
    <xf numFmtId="3" fontId="17" fillId="2" borderId="6" xfId="0" applyNumberFormat="1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49" fontId="0" fillId="0" borderId="51" xfId="0" applyNumberFormat="1" applyBorder="1" applyAlignment="1">
      <alignment horizontal="left" indent="1"/>
    </xf>
    <xf numFmtId="3" fontId="0" fillId="0" borderId="51" xfId="0" applyNumberFormat="1" applyBorder="1" applyAlignment="1">
      <alignment horizontal="center"/>
    </xf>
    <xf numFmtId="9" fontId="0" fillId="0" borderId="53" xfId="1" applyFont="1" applyBorder="1" applyAlignment="1">
      <alignment horizontal="left"/>
    </xf>
    <xf numFmtId="0" fontId="0" fillId="13" borderId="0" xfId="0" applyFill="1" applyAlignment="1">
      <alignment vertical="center"/>
    </xf>
    <xf numFmtId="0" fontId="0" fillId="13" borderId="0" xfId="0" applyFill="1"/>
    <xf numFmtId="0" fontId="47" fillId="0" borderId="0" xfId="0" applyFont="1" applyAlignment="1">
      <alignment horizontal="center"/>
    </xf>
    <xf numFmtId="0" fontId="32" fillId="0" borderId="0" xfId="0" applyFont="1" applyAlignment="1">
      <alignment horizontal="left" vertical="top" wrapText="1"/>
    </xf>
    <xf numFmtId="0" fontId="25" fillId="4" borderId="0" xfId="5" applyFill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3" fontId="17" fillId="5" borderId="33" xfId="0" applyNumberFormat="1" applyFont="1" applyFill="1" applyBorder="1" applyAlignment="1">
      <alignment horizontal="right" indent="1"/>
    </xf>
    <xf numFmtId="0" fontId="0" fillId="5" borderId="47" xfId="0" applyFill="1" applyBorder="1" applyAlignment="1">
      <alignment horizontal="center"/>
    </xf>
    <xf numFmtId="0" fontId="0" fillId="5" borderId="48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49" fontId="0" fillId="5" borderId="33" xfId="0" applyNumberFormat="1" applyFill="1" applyBorder="1"/>
    <xf numFmtId="0" fontId="0" fillId="5" borderId="33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9" fontId="0" fillId="0" borderId="19" xfId="1" applyFont="1" applyBorder="1" applyAlignment="1">
      <alignment horizontal="left"/>
    </xf>
    <xf numFmtId="3" fontId="17" fillId="5" borderId="47" xfId="0" applyNumberFormat="1" applyFont="1" applyFill="1" applyBorder="1" applyAlignment="1">
      <alignment horizontal="right" indent="1"/>
    </xf>
    <xf numFmtId="9" fontId="2" fillId="0" borderId="29" xfId="1" applyFont="1" applyBorder="1" applyAlignment="1">
      <alignment horizontal="left"/>
    </xf>
    <xf numFmtId="0" fontId="2" fillId="5" borderId="3" xfId="0" applyFont="1" applyFill="1" applyBorder="1" applyAlignment="1">
      <alignment horizontal="center"/>
    </xf>
    <xf numFmtId="0" fontId="2" fillId="5" borderId="0" xfId="0" applyFont="1" applyFill="1" applyBorder="1"/>
    <xf numFmtId="0" fontId="2" fillId="5" borderId="0" xfId="0" applyFont="1" applyFill="1" applyBorder="1" applyAlignment="1">
      <alignment horizontal="center"/>
    </xf>
    <xf numFmtId="0" fontId="2" fillId="5" borderId="48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49" fontId="2" fillId="5" borderId="33" xfId="0" applyNumberFormat="1" applyFont="1" applyFill="1" applyBorder="1"/>
    <xf numFmtId="0" fontId="2" fillId="5" borderId="33" xfId="0" applyFont="1" applyFill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9" fontId="0" fillId="0" borderId="33" xfId="1" applyFont="1" applyFill="1" applyBorder="1" applyAlignment="1">
      <alignment horizontal="left"/>
    </xf>
    <xf numFmtId="9" fontId="0" fillId="0" borderId="34" xfId="1" applyFont="1" applyFill="1" applyBorder="1" applyAlignment="1">
      <alignment horizontal="left"/>
    </xf>
    <xf numFmtId="9" fontId="0" fillId="0" borderId="14" xfId="1" applyFont="1" applyFill="1" applyBorder="1" applyAlignment="1">
      <alignment horizontal="left"/>
    </xf>
    <xf numFmtId="9" fontId="0" fillId="0" borderId="29" xfId="1" applyFont="1" applyFill="1" applyBorder="1" applyAlignment="1">
      <alignment horizontal="left"/>
    </xf>
    <xf numFmtId="0" fontId="2" fillId="4" borderId="32" xfId="2" applyFont="1" applyFill="1" applyAlignment="1">
      <alignment horizontal="center"/>
    </xf>
    <xf numFmtId="0" fontId="2" fillId="14" borderId="0" xfId="0" applyFont="1" applyFill="1" applyAlignment="1">
      <alignment horizontal="center"/>
    </xf>
    <xf numFmtId="3" fontId="2" fillId="4" borderId="32" xfId="2" applyNumberFormat="1" applyFont="1" applyFill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left" vertical="center" indent="1"/>
    </xf>
    <xf numFmtId="3" fontId="2" fillId="0" borderId="0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13" borderId="0" xfId="0" applyFill="1" applyBorder="1" applyAlignment="1">
      <alignment vertical="center"/>
    </xf>
    <xf numFmtId="0" fontId="0" fillId="13" borderId="0" xfId="0" applyFill="1" applyBorder="1"/>
    <xf numFmtId="0" fontId="48" fillId="0" borderId="0" xfId="0" applyFont="1" applyFill="1"/>
    <xf numFmtId="0" fontId="48" fillId="0" borderId="0" xfId="0" applyFont="1" applyFill="1" applyAlignment="1">
      <alignment horizontal="center"/>
    </xf>
    <xf numFmtId="0" fontId="48" fillId="0" borderId="0" xfId="5" applyFont="1" applyFill="1" applyAlignment="1">
      <alignment horizontal="center"/>
    </xf>
    <xf numFmtId="0" fontId="48" fillId="0" borderId="0" xfId="0" applyFont="1" applyFill="1" applyBorder="1" applyAlignment="1">
      <alignment horizontal="center"/>
    </xf>
    <xf numFmtId="0" fontId="48" fillId="0" borderId="82" xfId="2" applyFont="1" applyFill="1" applyBorder="1" applyAlignment="1">
      <alignment horizontal="center"/>
    </xf>
    <xf numFmtId="164" fontId="48" fillId="0" borderId="83" xfId="2" applyNumberFormat="1" applyFont="1" applyFill="1" applyBorder="1" applyAlignment="1">
      <alignment horizontal="center"/>
    </xf>
    <xf numFmtId="164" fontId="48" fillId="0" borderId="0" xfId="0" applyNumberFormat="1" applyFont="1" applyFill="1" applyBorder="1" applyAlignment="1">
      <alignment horizontal="center"/>
    </xf>
    <xf numFmtId="0" fontId="48" fillId="0" borderId="83" xfId="2" applyFont="1" applyFill="1" applyBorder="1" applyAlignment="1">
      <alignment horizontal="center"/>
    </xf>
    <xf numFmtId="9" fontId="48" fillId="0" borderId="0" xfId="1" applyFont="1" applyFill="1" applyAlignment="1">
      <alignment horizontal="center"/>
    </xf>
    <xf numFmtId="1" fontId="48" fillId="0" borderId="0" xfId="0" applyNumberFormat="1" applyFont="1" applyFill="1" applyAlignment="1">
      <alignment horizontal="center"/>
    </xf>
    <xf numFmtId="0" fontId="7" fillId="0" borderId="0" xfId="0" applyFont="1" applyBorder="1" applyAlignment="1">
      <alignment horizontal="center" wrapText="1"/>
    </xf>
    <xf numFmtId="3" fontId="0" fillId="0" borderId="0" xfId="0" applyNumberFormat="1" applyBorder="1"/>
    <xf numFmtId="3" fontId="1" fillId="3" borderId="1" xfId="0" applyNumberFormat="1" applyFont="1" applyFill="1" applyBorder="1" applyAlignment="1">
      <alignment horizontal="center"/>
    </xf>
    <xf numFmtId="3" fontId="1" fillId="3" borderId="0" xfId="0" applyNumberFormat="1" applyFont="1" applyFill="1" applyAlignment="1">
      <alignment horizontal="center"/>
    </xf>
    <xf numFmtId="49" fontId="0" fillId="0" borderId="6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3" fontId="1" fillId="3" borderId="0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3" fontId="35" fillId="0" borderId="40" xfId="0" applyNumberFormat="1" applyFont="1" applyBorder="1" applyAlignment="1">
      <alignment horizontal="center" vertical="center"/>
    </xf>
    <xf numFmtId="3" fontId="35" fillId="0" borderId="77" xfId="0" applyNumberFormat="1" applyFont="1" applyBorder="1" applyAlignment="1">
      <alignment horizontal="center" vertical="center"/>
    </xf>
    <xf numFmtId="3" fontId="33" fillId="3" borderId="0" xfId="0" applyNumberFormat="1" applyFont="1" applyFill="1" applyBorder="1" applyAlignment="1">
      <alignment horizontal="center"/>
    </xf>
    <xf numFmtId="0" fontId="32" fillId="0" borderId="7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72" xfId="0" applyFont="1" applyBorder="1" applyAlignment="1">
      <alignment horizontal="left" vertical="center"/>
    </xf>
    <xf numFmtId="0" fontId="32" fillId="0" borderId="73" xfId="0" applyFont="1" applyBorder="1" applyAlignment="1">
      <alignment horizontal="left" vertical="center"/>
    </xf>
    <xf numFmtId="0" fontId="32" fillId="0" borderId="33" xfId="0" applyFont="1" applyBorder="1" applyAlignment="1">
      <alignment horizontal="left" vertical="center"/>
    </xf>
    <xf numFmtId="0" fontId="32" fillId="0" borderId="41" xfId="0" applyFont="1" applyBorder="1" applyAlignment="1">
      <alignment horizontal="left" vertical="center"/>
    </xf>
    <xf numFmtId="0" fontId="32" fillId="0" borderId="74" xfId="0" applyFont="1" applyBorder="1" applyAlignment="1">
      <alignment horizontal="left"/>
    </xf>
    <xf numFmtId="0" fontId="32" fillId="0" borderId="51" xfId="0" applyFont="1" applyBorder="1" applyAlignment="1">
      <alignment horizontal="left"/>
    </xf>
    <xf numFmtId="0" fontId="32" fillId="0" borderId="53" xfId="0" applyFont="1" applyBorder="1" applyAlignment="1">
      <alignment horizontal="left"/>
    </xf>
    <xf numFmtId="3" fontId="35" fillId="0" borderId="75" xfId="0" applyNumberFormat="1" applyFont="1" applyBorder="1" applyAlignment="1">
      <alignment horizontal="center" vertical="center"/>
    </xf>
    <xf numFmtId="3" fontId="35" fillId="0" borderId="76" xfId="0" applyNumberFormat="1" applyFont="1" applyBorder="1" applyAlignment="1">
      <alignment horizontal="center" vertical="center"/>
    </xf>
    <xf numFmtId="0" fontId="35" fillId="0" borderId="70" xfId="0" applyFont="1" applyBorder="1" applyAlignment="1">
      <alignment horizontal="left" vertical="center"/>
    </xf>
    <xf numFmtId="0" fontId="35" fillId="0" borderId="71" xfId="0" applyFont="1" applyBorder="1" applyAlignment="1">
      <alignment horizontal="left" vertical="center"/>
    </xf>
    <xf numFmtId="0" fontId="35" fillId="0" borderId="72" xfId="0" applyFont="1" applyBorder="1" applyAlignment="1">
      <alignment horizontal="left" vertical="center"/>
    </xf>
    <xf numFmtId="0" fontId="35" fillId="0" borderId="73" xfId="0" applyFont="1" applyBorder="1" applyAlignment="1">
      <alignment horizontal="left" vertical="center"/>
    </xf>
    <xf numFmtId="0" fontId="35" fillId="0" borderId="33" xfId="0" applyFont="1" applyBorder="1" applyAlignment="1">
      <alignment horizontal="left" vertical="center"/>
    </xf>
    <xf numFmtId="0" fontId="35" fillId="0" borderId="41" xfId="0" applyFont="1" applyBorder="1" applyAlignment="1">
      <alignment horizontal="left" vertical="center"/>
    </xf>
    <xf numFmtId="0" fontId="35" fillId="0" borderId="73" xfId="0" applyFont="1" applyBorder="1" applyAlignment="1">
      <alignment vertical="center"/>
    </xf>
    <xf numFmtId="0" fontId="35" fillId="0" borderId="33" xfId="0" applyFont="1" applyBorder="1" applyAlignment="1">
      <alignment vertical="center"/>
    </xf>
    <xf numFmtId="0" fontId="35" fillId="0" borderId="41" xfId="0" applyFont="1" applyBorder="1" applyAlignment="1">
      <alignment vertical="center"/>
    </xf>
    <xf numFmtId="3" fontId="35" fillId="0" borderId="52" xfId="0" applyNumberFormat="1" applyFont="1" applyBorder="1" applyAlignment="1">
      <alignment horizontal="center" vertical="center"/>
    </xf>
    <xf numFmtId="3" fontId="35" fillId="0" borderId="78" xfId="0" applyNumberFormat="1" applyFont="1" applyBorder="1" applyAlignment="1">
      <alignment horizontal="center" vertical="center"/>
    </xf>
    <xf numFmtId="0" fontId="35" fillId="0" borderId="74" xfId="0" applyFont="1" applyBorder="1" applyAlignment="1">
      <alignment horizontal="left" vertical="center"/>
    </xf>
    <xf numFmtId="0" fontId="35" fillId="0" borderId="51" xfId="0" applyFont="1" applyBorder="1" applyAlignment="1">
      <alignment horizontal="left" vertical="center"/>
    </xf>
    <xf numFmtId="0" fontId="35" fillId="0" borderId="53" xfId="0" applyFont="1" applyBorder="1" applyAlignment="1">
      <alignment horizontal="left" vertical="center"/>
    </xf>
    <xf numFmtId="0" fontId="32" fillId="0" borderId="0" xfId="0" applyFont="1" applyAlignment="1">
      <alignment horizontal="left" vertical="top" wrapText="1"/>
    </xf>
    <xf numFmtId="0" fontId="32" fillId="0" borderId="79" xfId="0" applyFont="1" applyBorder="1" applyAlignment="1">
      <alignment horizontal="center"/>
    </xf>
    <xf numFmtId="0" fontId="32" fillId="0" borderId="80" xfId="0" applyFont="1" applyBorder="1" applyAlignment="1">
      <alignment horizontal="center"/>
    </xf>
    <xf numFmtId="0" fontId="32" fillId="0" borderId="81" xfId="0" applyFont="1" applyBorder="1" applyAlignment="1">
      <alignment horizontal="center"/>
    </xf>
    <xf numFmtId="0" fontId="35" fillId="0" borderId="33" xfId="0" applyFont="1" applyBorder="1" applyAlignment="1">
      <alignment horizontal="left" indent="1"/>
    </xf>
    <xf numFmtId="0" fontId="35" fillId="0" borderId="41" xfId="0" applyFont="1" applyBorder="1" applyAlignment="1">
      <alignment horizontal="left" indent="1"/>
    </xf>
    <xf numFmtId="0" fontId="32" fillId="0" borderId="33" xfId="0" applyFont="1" applyBorder="1" applyAlignment="1">
      <alignment horizontal="left" indent="1"/>
    </xf>
    <xf numFmtId="0" fontId="32" fillId="0" borderId="41" xfId="0" applyFont="1" applyBorder="1" applyAlignment="1">
      <alignment horizontal="left" indent="1"/>
    </xf>
    <xf numFmtId="0" fontId="32" fillId="0" borderId="0" xfId="0" applyFont="1" applyAlignment="1">
      <alignment horizontal="left" vertical="center" wrapText="1"/>
    </xf>
    <xf numFmtId="0" fontId="32" fillId="0" borderId="51" xfId="0" applyFont="1" applyBorder="1" applyAlignment="1">
      <alignment horizontal="left" indent="1"/>
    </xf>
    <xf numFmtId="0" fontId="32" fillId="0" borderId="53" xfId="0" applyFont="1" applyBorder="1" applyAlignment="1">
      <alignment horizontal="left" indent="1"/>
    </xf>
    <xf numFmtId="3" fontId="1" fillId="3" borderId="2" xfId="0" applyNumberFormat="1" applyFont="1" applyFill="1" applyBorder="1" applyAlignment="1">
      <alignment horizontal="center"/>
    </xf>
    <xf numFmtId="3" fontId="33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6">
    <cellStyle name="Bad" xfId="5" builtinId="27"/>
    <cellStyle name="Good" xfId="3" builtinId="26"/>
    <cellStyle name="Input" xfId="2" builtinId="20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D9FEB"/>
      <color rgb="FFFFEB9A"/>
      <color rgb="FF4D4D4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75276</xdr:colOff>
      <xdr:row>35</xdr:row>
      <xdr:rowOff>84952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6B556B-50A0-48A6-A66A-DFBDDFFE2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71500"/>
          <a:ext cx="7390476" cy="61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2F865-920F-4881-8C1F-1C6194F880EF}">
  <dimension ref="A1:AA17"/>
  <sheetViews>
    <sheetView showGridLines="0" zoomScaleNormal="100" workbookViewId="0">
      <selection activeCell="H15" sqref="H15"/>
    </sheetView>
  </sheetViews>
  <sheetFormatPr defaultRowHeight="21" customHeight="1" x14ac:dyDescent="0.25"/>
  <cols>
    <col min="1" max="1" width="9.140625" style="7"/>
    <col min="2" max="2" width="4.85546875" style="2" customWidth="1"/>
    <col min="3" max="3" width="53.5703125" customWidth="1"/>
    <col min="4" max="4" width="13.42578125" style="2" customWidth="1"/>
    <col min="5" max="5" width="16.42578125" style="107" customWidth="1"/>
    <col min="6" max="6" width="11.140625" style="2" customWidth="1"/>
    <col min="7" max="7" width="5.7109375" style="107" customWidth="1"/>
    <col min="8" max="8" width="4.85546875" style="2" customWidth="1"/>
    <col min="9" max="9" width="53.5703125" customWidth="1"/>
    <col min="10" max="10" width="13.42578125" style="2" customWidth="1"/>
    <col min="11" max="11" width="16.42578125" style="107" customWidth="1"/>
    <col min="12" max="12" width="11.140625" style="2" customWidth="1"/>
  </cols>
  <sheetData>
    <row r="1" spans="1:27" ht="9" customHeight="1" x14ac:dyDescent="0.25">
      <c r="A1" s="134"/>
      <c r="E1" s="2"/>
      <c r="G1" s="2"/>
      <c r="K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3.25" customHeight="1" x14ac:dyDescent="0.3">
      <c r="A2" s="134"/>
      <c r="B2" s="405" t="s">
        <v>188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" customHeight="1" thickBot="1" x14ac:dyDescent="0.3">
      <c r="A3" s="134"/>
      <c r="E3" s="2"/>
      <c r="G3" s="2"/>
      <c r="K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30" x14ac:dyDescent="0.25">
      <c r="B4" s="300"/>
      <c r="C4" s="326" t="s">
        <v>197</v>
      </c>
      <c r="D4" s="347" t="s">
        <v>198</v>
      </c>
      <c r="E4" s="347" t="s">
        <v>199</v>
      </c>
      <c r="F4" s="327" t="s">
        <v>146</v>
      </c>
      <c r="G4"/>
      <c r="H4" s="300"/>
      <c r="I4" s="326" t="s">
        <v>200</v>
      </c>
      <c r="J4" s="347" t="s">
        <v>198</v>
      </c>
      <c r="K4" s="347" t="s">
        <v>187</v>
      </c>
      <c r="L4" s="327" t="s">
        <v>146</v>
      </c>
    </row>
    <row r="5" spans="1:27" ht="21" customHeight="1" x14ac:dyDescent="0.25">
      <c r="B5" s="70"/>
      <c r="C5" s="318" t="s">
        <v>189</v>
      </c>
      <c r="D5" s="89">
        <f>+'MOS ÍBUDARHUSNÆDI'!G27-'MOS ÍBUDARHUSNÆDI'!H27</f>
        <v>145</v>
      </c>
      <c r="E5" s="89">
        <f>+SUM('MOS ÍBUDARHUSNÆDI'!V27:Z27)</f>
        <v>190</v>
      </c>
      <c r="F5" s="106">
        <f>+E5/D5</f>
        <v>1.3103448275862069</v>
      </c>
      <c r="H5" s="70"/>
      <c r="I5" s="318" t="s">
        <v>190</v>
      </c>
      <c r="J5" s="89">
        <f>+'MOS A_OG_S_HUSNÆDI'!G27-'MOS A_OG_S_HUSNÆDI'!H27</f>
        <v>65000</v>
      </c>
      <c r="K5" s="89">
        <f>+SUM('MOS A_OG_S_HUSNÆDI'!V27:Z27)</f>
        <v>25400</v>
      </c>
      <c r="L5" s="106">
        <f>+K5/J5</f>
        <v>0.39076923076923076</v>
      </c>
    </row>
    <row r="6" spans="1:27" ht="21" customHeight="1" x14ac:dyDescent="0.25">
      <c r="B6" s="70"/>
      <c r="C6" s="318" t="s">
        <v>191</v>
      </c>
      <c r="D6" s="89">
        <f>+'MOS ÍBUDARHUSNÆDI'!G29-'MOS ÍBUDARHUSNÆDI'!H29</f>
        <v>151</v>
      </c>
      <c r="E6" s="89">
        <f>+SUM('MOS ÍBUDARHUSNÆDI'!V29:Z29)</f>
        <v>60</v>
      </c>
      <c r="F6" s="106">
        <f>+E6/D6</f>
        <v>0.39735099337748342</v>
      </c>
      <c r="H6" s="70"/>
      <c r="I6" s="318" t="s">
        <v>196</v>
      </c>
      <c r="J6" s="89">
        <f>+'MOS A_OG_S_HUSNÆDI'!G29-'MOS A_OG_S_HUSNÆDI'!H29</f>
        <v>3420</v>
      </c>
      <c r="K6" s="89">
        <f>+SUM('MOS A_OG_S_HUSNÆDI'!V29:Z29)</f>
        <v>3420</v>
      </c>
      <c r="L6" s="106">
        <f t="shared" ref="L6:L9" si="0">+K6/J6</f>
        <v>1</v>
      </c>
    </row>
    <row r="7" spans="1:27" ht="21" customHeight="1" x14ac:dyDescent="0.25">
      <c r="B7" s="70"/>
      <c r="C7" s="318" t="s">
        <v>117</v>
      </c>
      <c r="D7" s="89">
        <f>+'MOS ÍBUDARHUSNÆDI'!G32-'MOS ÍBUDARHUSNÆDI'!H32</f>
        <v>36</v>
      </c>
      <c r="E7" s="89">
        <f>+SUM('MOS ÍBUDARHUSNÆDI'!V32:Z32)</f>
        <v>36</v>
      </c>
      <c r="F7" s="106">
        <f>+E7/D7</f>
        <v>1</v>
      </c>
      <c r="H7" s="70"/>
      <c r="I7" s="318" t="s">
        <v>79</v>
      </c>
      <c r="J7" s="89">
        <f>+'MOS A_OG_S_HUSNÆDI'!G30-'MOS A_OG_S_HUSNÆDI'!H30</f>
        <v>1698</v>
      </c>
      <c r="K7" s="89">
        <f>+SUM('MOS A_OG_S_HUSNÆDI'!V30:Z30)</f>
        <v>1698</v>
      </c>
      <c r="L7" s="106">
        <f t="shared" si="0"/>
        <v>1</v>
      </c>
    </row>
    <row r="8" spans="1:27" ht="21" customHeight="1" x14ac:dyDescent="0.25">
      <c r="B8" s="70"/>
      <c r="C8" s="318" t="s">
        <v>79</v>
      </c>
      <c r="D8" s="89">
        <f>+SUM('MOS ÍBUDARHUSNÆDI'!G34:G40)-SUM('MOS ÍBUDARHUSNÆDI'!H34:H40)</f>
        <v>412</v>
      </c>
      <c r="E8" s="89">
        <f>+SUM('MOS ÍBUDARHUSNÆDI'!V34:Z40)</f>
        <v>293</v>
      </c>
      <c r="F8" s="106">
        <f>+E8/D8</f>
        <v>0.71116504854368934</v>
      </c>
      <c r="H8" s="70"/>
      <c r="I8" s="318" t="s">
        <v>192</v>
      </c>
      <c r="J8" s="89">
        <f>+'MOS A_OG_S_HUSNÆDI'!G31-'MOS A_OG_S_HUSNÆDI'!H31</f>
        <v>90000</v>
      </c>
      <c r="K8" s="89">
        <f>+SUM('MOS A_OG_S_HUSNÆDI'!V31:Z31)</f>
        <v>5625</v>
      </c>
      <c r="L8" s="106">
        <f t="shared" si="0"/>
        <v>6.25E-2</v>
      </c>
    </row>
    <row r="9" spans="1:27" ht="21" customHeight="1" thickBot="1" x14ac:dyDescent="0.3">
      <c r="B9" s="70"/>
      <c r="C9" s="318" t="s">
        <v>194</v>
      </c>
      <c r="D9" s="89">
        <f>+'MOS ÍBUDARHUSNÆDI'!G43-'MOS ÍBUDARHUSNÆDI'!H43</f>
        <v>54</v>
      </c>
      <c r="E9" s="89">
        <f>+SUM('MOS ÍBUDARHUSNÆDI'!V43:Z43)</f>
        <v>27</v>
      </c>
      <c r="F9" s="106">
        <f t="shared" ref="F9:F10" si="1">+E9/D9</f>
        <v>0.5</v>
      </c>
      <c r="H9" s="348"/>
      <c r="I9" s="349" t="s">
        <v>193</v>
      </c>
      <c r="J9" s="350">
        <f>+'MOS A_OG_S_HUSNÆDI'!G32-'MOS A_OG_S_HUSNÆDI'!H32</f>
        <v>17800</v>
      </c>
      <c r="K9" s="350">
        <f>+SUM('MOS A_OG_S_HUSNÆDI'!V32:Z32)</f>
        <v>14240</v>
      </c>
      <c r="L9" s="106">
        <f t="shared" si="0"/>
        <v>0.8</v>
      </c>
    </row>
    <row r="10" spans="1:27" ht="21" customHeight="1" thickBot="1" x14ac:dyDescent="0.3">
      <c r="B10" s="70"/>
      <c r="C10" s="318" t="s">
        <v>195</v>
      </c>
      <c r="D10" s="89">
        <f>+'MOS ÍBUDARHUSNÆDI'!G46-'MOS ÍBUDARHUSNÆDI'!H46</f>
        <v>20</v>
      </c>
      <c r="E10" s="89">
        <f>+SUM('MOS ÍBUDARHUSNÆDI'!V46:Z46)</f>
        <v>10.37037037037037</v>
      </c>
      <c r="F10" s="106">
        <f t="shared" si="1"/>
        <v>0.51851851851851849</v>
      </c>
      <c r="H10" s="407" t="s">
        <v>201</v>
      </c>
      <c r="I10" s="407"/>
      <c r="J10" s="407"/>
      <c r="K10" s="407"/>
      <c r="L10" s="407"/>
    </row>
    <row r="11" spans="1:27" ht="21" customHeight="1" x14ac:dyDescent="0.25">
      <c r="B11" s="407" t="s">
        <v>201</v>
      </c>
      <c r="C11" s="407"/>
      <c r="D11" s="407"/>
      <c r="E11" s="407"/>
      <c r="F11" s="407"/>
      <c r="H11" s="408"/>
      <c r="I11" s="408"/>
      <c r="J11" s="408"/>
      <c r="K11" s="408"/>
      <c r="L11" s="408"/>
    </row>
    <row r="12" spans="1:27" ht="21" customHeight="1" x14ac:dyDescent="0.25">
      <c r="B12" s="408"/>
      <c r="C12" s="408"/>
      <c r="D12" s="408"/>
      <c r="E12" s="408"/>
      <c r="F12" s="408"/>
      <c r="H12" s="408" t="s">
        <v>202</v>
      </c>
      <c r="I12" s="408"/>
      <c r="J12" s="408"/>
      <c r="K12" s="408"/>
      <c r="L12" s="408"/>
    </row>
    <row r="13" spans="1:27" ht="21" customHeight="1" x14ac:dyDescent="0.25">
      <c r="B13" s="408" t="s">
        <v>202</v>
      </c>
      <c r="C13" s="408"/>
      <c r="D13" s="408"/>
      <c r="E13" s="408"/>
      <c r="F13" s="408"/>
      <c r="H13" s="408"/>
      <c r="I13" s="408"/>
      <c r="J13" s="408"/>
      <c r="K13" s="408"/>
      <c r="L13" s="408"/>
    </row>
    <row r="14" spans="1:27" ht="21" customHeight="1" thickBot="1" x14ac:dyDescent="0.3">
      <c r="B14" s="408"/>
      <c r="C14" s="408"/>
      <c r="D14" s="408"/>
      <c r="E14" s="408"/>
      <c r="F14" s="408"/>
    </row>
    <row r="15" spans="1:27" ht="30" x14ac:dyDescent="0.25">
      <c r="B15" s="300"/>
      <c r="C15" s="326" t="s">
        <v>203</v>
      </c>
      <c r="D15" s="347" t="s">
        <v>204</v>
      </c>
      <c r="E15" s="347"/>
      <c r="F15" s="327"/>
    </row>
    <row r="16" spans="1:27" ht="21" customHeight="1" x14ac:dyDescent="0.25">
      <c r="B16" s="70"/>
      <c r="C16" s="318" t="s">
        <v>102</v>
      </c>
      <c r="D16" s="89">
        <f>+'MOS ÍBUDARHUSNÆDI'!G44-'MOS ÍBUDARHUSNÆDI'!H44</f>
        <v>3600</v>
      </c>
      <c r="E16" s="89"/>
      <c r="F16" s="106"/>
    </row>
    <row r="17" spans="2:6" ht="21" customHeight="1" thickBot="1" x14ac:dyDescent="0.3">
      <c r="B17" s="348"/>
      <c r="C17" s="349" t="s">
        <v>205</v>
      </c>
      <c r="D17" s="350">
        <f>+'MOS ÍBUDARHUSNÆDI'!G49-'MOS ÍBUDARHUSNÆDI'!H49</f>
        <v>265</v>
      </c>
      <c r="E17" s="350"/>
      <c r="F17" s="351"/>
    </row>
  </sheetData>
  <mergeCells count="5">
    <mergeCell ref="B2:L2"/>
    <mergeCell ref="B11:F12"/>
    <mergeCell ref="H10:L11"/>
    <mergeCell ref="B13:F14"/>
    <mergeCell ref="H12:L13"/>
  </mergeCells>
  <conditionalFormatting sqref="F5:F10 L5:L9">
    <cfRule type="colorScale" priority="4">
      <colorScale>
        <cfvo type="min"/>
        <cfvo type="max"/>
        <color rgb="FFFCFCFF"/>
        <color rgb="FF63BE7B"/>
      </colorScale>
    </cfRule>
  </conditionalFormatting>
  <conditionalFormatting sqref="F16">
    <cfRule type="colorScale" priority="3">
      <colorScale>
        <cfvo type="min"/>
        <cfvo type="max"/>
        <color rgb="FFFCFCFF"/>
        <color rgb="FF63BE7B"/>
      </colorScale>
    </cfRule>
  </conditionalFormatting>
  <conditionalFormatting sqref="F17">
    <cfRule type="colorScale" priority="2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D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4"/>
  <sheetViews>
    <sheetView showGridLines="0" zoomScaleNormal="100" workbookViewId="0">
      <selection activeCell="I16" sqref="I16"/>
    </sheetView>
  </sheetViews>
  <sheetFormatPr defaultRowHeight="21" customHeight="1" x14ac:dyDescent="0.25"/>
  <cols>
    <col min="1" max="1" width="9.140625" style="7"/>
    <col min="2" max="2" width="4.85546875" style="2" customWidth="1"/>
    <col min="3" max="3" width="53.5703125" customWidth="1"/>
    <col min="4" max="4" width="11.140625" style="2" customWidth="1"/>
    <col min="5" max="5" width="10.28515625" style="107" bestFit="1" customWidth="1"/>
    <col min="6" max="6" width="11.140625" style="2" customWidth="1"/>
    <col min="7" max="7" width="10.28515625" style="107" bestFit="1" customWidth="1"/>
    <col min="8" max="8" width="8.7109375" style="3" bestFit="1" customWidth="1"/>
  </cols>
  <sheetData>
    <row r="1" spans="1:27" ht="9" customHeight="1" x14ac:dyDescent="0.25">
      <c r="A1" s="134"/>
      <c r="E1" s="2"/>
      <c r="G1" s="2"/>
      <c r="H1" s="9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3.25" customHeight="1" x14ac:dyDescent="0.3">
      <c r="A2" s="134"/>
      <c r="B2" s="405" t="s">
        <v>176</v>
      </c>
      <c r="C2" s="409"/>
      <c r="D2" s="409"/>
      <c r="E2" s="409"/>
      <c r="F2" s="409"/>
      <c r="G2" s="409"/>
      <c r="H2" s="9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" customHeight="1" thickBot="1" x14ac:dyDescent="0.3">
      <c r="A3" s="134"/>
      <c r="E3" s="2"/>
      <c r="G3" s="2"/>
      <c r="H3" s="9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2" customFormat="1" ht="21" customHeight="1" x14ac:dyDescent="0.25">
      <c r="A4" s="7"/>
      <c r="B4" s="300"/>
      <c r="C4" s="326" t="s">
        <v>175</v>
      </c>
      <c r="D4" s="140" t="s">
        <v>4</v>
      </c>
      <c r="E4" s="313" t="s">
        <v>86</v>
      </c>
      <c r="F4" s="140" t="s">
        <v>177</v>
      </c>
      <c r="G4" s="327" t="s">
        <v>86</v>
      </c>
      <c r="H4" s="3"/>
    </row>
    <row r="5" spans="1:27" s="2" customFormat="1" ht="21" customHeight="1" x14ac:dyDescent="0.25">
      <c r="A5" s="7"/>
      <c r="B5" s="70"/>
      <c r="C5" s="323" t="s">
        <v>52</v>
      </c>
      <c r="D5" s="89">
        <f>+'MOS ÍBUDARHUSNÆDI'!G7</f>
        <v>753</v>
      </c>
      <c r="E5" s="152">
        <f>+'MOS ÍBUDARHUSNÆDI'!I7</f>
        <v>0.52429149797570851</v>
      </c>
      <c r="F5" s="89">
        <f>+'MOS A_OG_S_HUSNÆDI'!G7</f>
        <v>80320</v>
      </c>
      <c r="G5" s="106"/>
      <c r="H5" s="3"/>
    </row>
    <row r="6" spans="1:27" s="2" customFormat="1" ht="21" customHeight="1" x14ac:dyDescent="0.25">
      <c r="A6" s="7"/>
      <c r="B6" s="68"/>
      <c r="C6" s="324" t="s">
        <v>50</v>
      </c>
      <c r="D6" s="149">
        <f>+'MOS ÍBUDARHUSNÆDI'!G8</f>
        <v>192</v>
      </c>
      <c r="E6" s="152">
        <f>+'MOS ÍBUDARHUSNÆDI'!I8</f>
        <v>-0.34693877551020413</v>
      </c>
      <c r="F6" s="88">
        <f>+'MOS A_OG_S_HUSNÆDI'!G8</f>
        <v>80320</v>
      </c>
      <c r="G6" s="157"/>
      <c r="H6" s="3"/>
    </row>
    <row r="7" spans="1:27" s="2" customFormat="1" ht="21" customHeight="1" x14ac:dyDescent="0.25">
      <c r="A7" s="7"/>
      <c r="B7" s="70"/>
      <c r="C7" s="324" t="s">
        <v>51</v>
      </c>
      <c r="D7" s="149">
        <f>+'MOS ÍBUDARHUSNÆDI'!G9</f>
        <v>561</v>
      </c>
      <c r="E7" s="152">
        <f>+'MOS ÍBUDARHUSNÆDI'!I9</f>
        <v>1.8050000000000002</v>
      </c>
      <c r="F7" s="89">
        <f>+'MOS A_OG_S_HUSNÆDI'!G9</f>
        <v>0</v>
      </c>
      <c r="G7" s="158"/>
      <c r="H7" s="3"/>
    </row>
    <row r="8" spans="1:27" s="2" customFormat="1" ht="21" customHeight="1" x14ac:dyDescent="0.25">
      <c r="A8" s="7"/>
      <c r="B8" s="70"/>
      <c r="C8" s="323" t="s">
        <v>40</v>
      </c>
      <c r="D8" s="89">
        <f>+'MOS ÍBUDARHUSNÆDI'!G10</f>
        <v>300</v>
      </c>
      <c r="E8" s="152">
        <f>+'MOS ÍBUDARHUSNÆDI'!I10</f>
        <v>-0.22279792746113991</v>
      </c>
      <c r="F8" s="89">
        <f>+'MOS A_OG_S_HUSNÆDI'!G10</f>
        <v>90000</v>
      </c>
      <c r="G8" s="106"/>
      <c r="H8" s="3"/>
    </row>
    <row r="9" spans="1:27" s="2" customFormat="1" ht="21" customHeight="1" x14ac:dyDescent="0.25">
      <c r="A9" s="7"/>
      <c r="B9" s="70"/>
      <c r="C9" s="323" t="s">
        <v>41</v>
      </c>
      <c r="D9" s="89">
        <f>+'MOS ÍBUDARHUSNÆDI'!G11</f>
        <v>5402</v>
      </c>
      <c r="E9" s="152">
        <f>+'MOS ÍBUDARHUSNÆDI'!I11</f>
        <v>0.38797533401849948</v>
      </c>
      <c r="F9" s="89">
        <f>+'MOS A_OG_S_HUSNÆDI'!G11</f>
        <v>74400</v>
      </c>
      <c r="G9" s="106"/>
      <c r="H9" s="3"/>
    </row>
    <row r="10" spans="1:27" s="2" customFormat="1" ht="21" customHeight="1" x14ac:dyDescent="0.25">
      <c r="A10" s="7"/>
      <c r="B10" s="70"/>
      <c r="C10" s="295" t="s">
        <v>142</v>
      </c>
      <c r="D10" s="89">
        <f>+'MOS ÍBUDARHUSNÆDI'!G12</f>
        <v>3600</v>
      </c>
      <c r="E10" s="152"/>
      <c r="F10" s="89">
        <f>+'MOS A_OG_S_HUSNÆDI'!G12</f>
        <v>0</v>
      </c>
      <c r="G10" s="106"/>
      <c r="H10" s="3"/>
    </row>
    <row r="11" spans="1:27" s="2" customFormat="1" ht="21" customHeight="1" x14ac:dyDescent="0.25">
      <c r="A11" s="7"/>
      <c r="B11" s="71"/>
      <c r="C11" s="296" t="s">
        <v>143</v>
      </c>
      <c r="D11" s="150">
        <f>+'MOS ÍBUDARHUSNÆDI'!G13</f>
        <v>1802</v>
      </c>
      <c r="E11" s="154"/>
      <c r="F11" s="150">
        <f>+'MOS A_OG_S_HUSNÆDI'!G13</f>
        <v>74400</v>
      </c>
      <c r="G11" s="159"/>
      <c r="H11" s="3"/>
    </row>
    <row r="12" spans="1:27" s="2" customFormat="1" ht="21" customHeight="1" thickBot="1" x14ac:dyDescent="0.3">
      <c r="A12" s="7"/>
      <c r="B12" s="72"/>
      <c r="C12" s="325" t="s">
        <v>174</v>
      </c>
      <c r="D12" s="91">
        <f>+'MOS ÍBUDARHUSNÆDI'!G14</f>
        <v>6455</v>
      </c>
      <c r="E12" s="176">
        <f>+'MOS ÍBUDARHUSNÆDI'!I14</f>
        <v>0.35268231349538981</v>
      </c>
      <c r="F12" s="91">
        <f>+'MOS A_OG_S_HUSNÆDI'!G14</f>
        <v>244720</v>
      </c>
      <c r="G12" s="160"/>
      <c r="H12" s="3"/>
    </row>
    <row r="13" spans="1:27" s="2" customFormat="1" ht="9" customHeight="1" thickBot="1" x14ac:dyDescent="0.3">
      <c r="A13" s="92"/>
      <c r="B13" s="64"/>
      <c r="C13" s="65"/>
      <c r="D13" s="88"/>
      <c r="E13" s="151"/>
      <c r="F13" s="88"/>
      <c r="G13" s="151"/>
      <c r="H13" s="93"/>
    </row>
    <row r="14" spans="1:27" s="2" customFormat="1" ht="21" customHeight="1" x14ac:dyDescent="0.25">
      <c r="A14" s="7"/>
      <c r="B14" s="300"/>
      <c r="C14" s="313" t="s">
        <v>88</v>
      </c>
      <c r="D14" s="140" t="s">
        <v>4</v>
      </c>
      <c r="E14" s="313" t="s">
        <v>86</v>
      </c>
      <c r="F14" s="140" t="s">
        <v>177</v>
      </c>
      <c r="G14" s="327" t="s">
        <v>86</v>
      </c>
      <c r="H14" s="3"/>
    </row>
    <row r="15" spans="1:27" s="2" customFormat="1" ht="21" customHeight="1" x14ac:dyDescent="0.25">
      <c r="A15" s="7"/>
      <c r="B15" s="68"/>
      <c r="C15" s="317" t="s">
        <v>44</v>
      </c>
      <c r="D15" s="88">
        <f>+'MOS ÍBUDARHUSNÆDI'!G17</f>
        <v>0</v>
      </c>
      <c r="E15" s="151"/>
      <c r="F15" s="88">
        <f>+'MOS A_OG_S_HUSNÆDI'!G17</f>
        <v>0</v>
      </c>
      <c r="G15" s="157"/>
      <c r="H15" s="3"/>
    </row>
    <row r="16" spans="1:27" s="2" customFormat="1" ht="21" customHeight="1" x14ac:dyDescent="0.25">
      <c r="A16" s="7"/>
      <c r="B16" s="70"/>
      <c r="C16" s="318">
        <v>2021</v>
      </c>
      <c r="D16" s="89">
        <f>+'MOS ÍBUDARHUSNÆDI'!G18</f>
        <v>0</v>
      </c>
      <c r="E16" s="153"/>
      <c r="F16" s="89">
        <f>+'MOS A_OG_S_HUSNÆDI'!G18</f>
        <v>0</v>
      </c>
      <c r="G16" s="158"/>
      <c r="H16" s="3"/>
    </row>
    <row r="17" spans="1:8" s="2" customFormat="1" ht="21" customHeight="1" x14ac:dyDescent="0.25">
      <c r="A17" s="7"/>
      <c r="B17" s="68"/>
      <c r="C17" s="319">
        <v>2022</v>
      </c>
      <c r="D17" s="88">
        <f>+'MOS ÍBUDARHUSNÆDI'!G19</f>
        <v>84.530622309259911</v>
      </c>
      <c r="E17" s="151"/>
      <c r="F17" s="88">
        <f>+'MOS A_OG_S_HUSNÆDI'!G19</f>
        <v>11200</v>
      </c>
      <c r="G17" s="157"/>
      <c r="H17" s="3"/>
    </row>
    <row r="18" spans="1:8" s="2" customFormat="1" ht="21" customHeight="1" x14ac:dyDescent="0.25">
      <c r="A18" s="7"/>
      <c r="B18" s="70"/>
      <c r="C18" s="318" t="s">
        <v>37</v>
      </c>
      <c r="D18" s="89">
        <f>+'MOS ÍBUDARHUSNÆDI'!G20</f>
        <v>109.08475524098071</v>
      </c>
      <c r="E18" s="153"/>
      <c r="F18" s="89">
        <f>+'MOS A_OG_S_HUSNÆDI'!G20</f>
        <v>10059.999999999998</v>
      </c>
      <c r="G18" s="158"/>
      <c r="H18" s="3"/>
    </row>
    <row r="19" spans="1:8" s="2" customFormat="1" ht="21" customHeight="1" x14ac:dyDescent="0.25">
      <c r="A19" s="7"/>
      <c r="B19" s="76"/>
      <c r="C19" s="320" t="s">
        <v>38</v>
      </c>
      <c r="D19" s="90">
        <f>+'MOS ÍBUDARHUSNÆDI'!G21</f>
        <v>345.22222222222223</v>
      </c>
      <c r="E19" s="155"/>
      <c r="F19" s="90">
        <f>+'MOS A_OG_S_HUSNÆDI'!G21</f>
        <v>15685.000000000004</v>
      </c>
      <c r="G19" s="161"/>
      <c r="H19" s="3"/>
    </row>
    <row r="20" spans="1:8" s="2" customFormat="1" ht="21" customHeight="1" x14ac:dyDescent="0.25">
      <c r="A20" s="7"/>
      <c r="B20" s="76"/>
      <c r="C20" s="321" t="s">
        <v>5</v>
      </c>
      <c r="D20" s="90">
        <f>+'MOS ÍBUDARHUSNÆDI'!G22</f>
        <v>538.83759977246291</v>
      </c>
      <c r="E20" s="155"/>
      <c r="F20" s="90">
        <f>+'MOS A_OG_S_HUSNÆDI'!G22</f>
        <v>36945</v>
      </c>
      <c r="G20" s="161"/>
      <c r="H20" s="3"/>
    </row>
    <row r="21" spans="1:8" ht="21" customHeight="1" thickBot="1" x14ac:dyDescent="0.3">
      <c r="B21" s="72"/>
      <c r="C21" s="322" t="s">
        <v>45</v>
      </c>
      <c r="D21" s="91">
        <f>+'MOS ÍBUDARHUSNÆDI'!G23</f>
        <v>179.61253325748763</v>
      </c>
      <c r="E21" s="156"/>
      <c r="F21" s="91">
        <f>+'MOS A_OG_S_HUSNÆDI'!G23</f>
        <v>12315</v>
      </c>
      <c r="G21" s="162"/>
    </row>
    <row r="22" spans="1:8" ht="9" customHeight="1" x14ac:dyDescent="0.25"/>
    <row r="23" spans="1:8" ht="21" customHeight="1" x14ac:dyDescent="0.25">
      <c r="B23" s="410" t="s">
        <v>178</v>
      </c>
      <c r="C23" s="410"/>
      <c r="D23" s="410"/>
      <c r="E23" s="410"/>
      <c r="F23" s="410"/>
      <c r="G23" s="410"/>
    </row>
    <row r="24" spans="1:8" ht="21" customHeight="1" x14ac:dyDescent="0.25">
      <c r="B24" s="410"/>
      <c r="C24" s="410"/>
      <c r="D24" s="410"/>
      <c r="E24" s="410"/>
      <c r="F24" s="410"/>
      <c r="G24" s="410"/>
    </row>
  </sheetData>
  <mergeCells count="2">
    <mergeCell ref="B2:G2"/>
    <mergeCell ref="B23:G24"/>
  </mergeCells>
  <pageMargins left="0.7" right="0.7" top="0.75" bottom="0.75" header="0.3" footer="0.3"/>
  <pageSetup paperSize="9" orientation="portrait" r:id="rId1"/>
  <ignoredErrors>
    <ignoredError sqref="C18:C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67"/>
  <sheetViews>
    <sheetView showGridLines="0" tabSelected="1" zoomScaleNormal="100" workbookViewId="0">
      <selection activeCell="C7" sqref="C7"/>
    </sheetView>
  </sheetViews>
  <sheetFormatPr defaultRowHeight="21" customHeight="1" x14ac:dyDescent="0.25"/>
  <cols>
    <col min="1" max="1" width="7.42578125" style="134" customWidth="1"/>
    <col min="2" max="2" width="4" style="2" customWidth="1"/>
    <col min="3" max="3" width="51.5703125" customWidth="1"/>
    <col min="4" max="4" width="9.140625" style="2"/>
    <col min="5" max="5" width="14" style="2" customWidth="1"/>
    <col min="6" max="6" width="19.42578125" style="2" customWidth="1"/>
    <col min="7" max="7" width="11.42578125" style="2" customWidth="1"/>
    <col min="8" max="8" width="11.42578125" style="2" bestFit="1" customWidth="1"/>
    <col min="9" max="10" width="11.42578125" style="2" customWidth="1"/>
    <col min="11" max="11" width="1.5703125" style="11" customWidth="1"/>
    <col min="12" max="12" width="9.7109375" style="3" bestFit="1" customWidth="1"/>
    <col min="13" max="14" width="8.5703125" style="2" customWidth="1"/>
    <col min="15" max="15" width="13" style="2" customWidth="1"/>
    <col min="16" max="26" width="10.5703125" style="2" customWidth="1"/>
    <col min="27" max="27" width="11.42578125" style="2" customWidth="1"/>
  </cols>
  <sheetData>
    <row r="1" spans="1:27" ht="9" customHeight="1" x14ac:dyDescent="0.25"/>
    <row r="2" spans="1:27" s="65" customFormat="1" ht="23.25" customHeight="1" x14ac:dyDescent="0.35">
      <c r="A2" s="403"/>
      <c r="B2" s="409" t="s">
        <v>64</v>
      </c>
      <c r="C2" s="409"/>
      <c r="D2" s="409"/>
      <c r="E2" s="409"/>
      <c r="F2" s="409"/>
      <c r="G2" s="409"/>
      <c r="H2" s="409"/>
      <c r="I2" s="409"/>
      <c r="J2" s="409"/>
      <c r="K2" s="96"/>
      <c r="L2" s="414" t="s">
        <v>141</v>
      </c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64"/>
    </row>
    <row r="3" spans="1:27" ht="9" customHeight="1" thickBot="1" x14ac:dyDescent="0.3">
      <c r="L3" s="286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</row>
    <row r="4" spans="1:27" ht="21" customHeight="1" thickBot="1" x14ac:dyDescent="0.3">
      <c r="B4" s="300"/>
      <c r="C4" s="313" t="s">
        <v>179</v>
      </c>
      <c r="D4" s="140" t="s">
        <v>0</v>
      </c>
      <c r="E4" s="140" t="s">
        <v>1</v>
      </c>
      <c r="F4" s="140" t="s">
        <v>2</v>
      </c>
      <c r="G4" s="140" t="s">
        <v>4</v>
      </c>
      <c r="H4" s="175" t="s">
        <v>208</v>
      </c>
      <c r="I4" s="175" t="s">
        <v>42</v>
      </c>
      <c r="J4" s="141"/>
      <c r="K4" s="94"/>
      <c r="L4" s="288" t="s">
        <v>147</v>
      </c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</row>
    <row r="5" spans="1:27" ht="21" customHeight="1" x14ac:dyDescent="0.25">
      <c r="B5" s="328"/>
      <c r="C5" s="329" t="s">
        <v>167</v>
      </c>
      <c r="D5" s="330"/>
      <c r="E5" s="330" t="s">
        <v>21</v>
      </c>
      <c r="F5" s="330" t="s">
        <v>22</v>
      </c>
      <c r="G5" s="331">
        <f>+SUM(H27:H163)</f>
        <v>2967</v>
      </c>
      <c r="H5" s="332"/>
      <c r="I5" s="333"/>
      <c r="J5" s="334"/>
      <c r="K5" s="96"/>
      <c r="L5" s="289"/>
      <c r="M5" s="415" t="s">
        <v>148</v>
      </c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7"/>
    </row>
    <row r="6" spans="1:27" ht="21" customHeight="1" x14ac:dyDescent="0.25">
      <c r="B6" s="335"/>
      <c r="C6" s="336" t="s">
        <v>168</v>
      </c>
      <c r="D6" s="337">
        <v>1</v>
      </c>
      <c r="E6" s="337" t="s">
        <v>21</v>
      </c>
      <c r="F6" s="337" t="s">
        <v>22</v>
      </c>
      <c r="G6" s="338">
        <f>+SUMIF(D$27:D$163,"1",I$27:I$163)</f>
        <v>145</v>
      </c>
      <c r="H6" s="338"/>
      <c r="I6" s="339">
        <f t="shared" ref="I6:I14" si="0">IFERROR(G6/H6-1,0)</f>
        <v>0</v>
      </c>
      <c r="J6" s="340"/>
      <c r="K6" s="97"/>
      <c r="L6" s="290"/>
      <c r="M6" s="418" t="s">
        <v>149</v>
      </c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20"/>
    </row>
    <row r="7" spans="1:27" ht="21" customHeight="1" x14ac:dyDescent="0.25">
      <c r="B7" s="68"/>
      <c r="C7" t="s">
        <v>169</v>
      </c>
      <c r="E7" s="66" t="s">
        <v>21</v>
      </c>
      <c r="F7" s="66" t="s">
        <v>22</v>
      </c>
      <c r="G7" s="104">
        <f>+G8+G9</f>
        <v>753</v>
      </c>
      <c r="H7" s="104">
        <f>+'MOS ÍB20'!G7</f>
        <v>494</v>
      </c>
      <c r="I7" s="152">
        <f>IFERROR(G7/H7-1,0)</f>
        <v>0.52429149797570851</v>
      </c>
      <c r="J7" s="106"/>
      <c r="K7" s="98"/>
      <c r="L7" s="292"/>
      <c r="M7" s="418" t="s">
        <v>150</v>
      </c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20"/>
    </row>
    <row r="8" spans="1:27" ht="21" customHeight="1" thickBot="1" x14ac:dyDescent="0.3">
      <c r="B8" s="70"/>
      <c r="C8" s="295" t="s">
        <v>170</v>
      </c>
      <c r="D8" s="66">
        <v>1</v>
      </c>
      <c r="E8" s="66" t="s">
        <v>21</v>
      </c>
      <c r="F8" s="66" t="s">
        <v>22</v>
      </c>
      <c r="G8" s="163">
        <f>+SUMIF(D$27:D$163,"1",J$27:J$163)</f>
        <v>192</v>
      </c>
      <c r="H8" s="163">
        <f>+'MOS ÍB20'!G8</f>
        <v>294</v>
      </c>
      <c r="I8" s="152">
        <f t="shared" si="0"/>
        <v>-0.34693877551020413</v>
      </c>
      <c r="J8" s="139"/>
      <c r="K8" s="97"/>
      <c r="L8" s="291"/>
      <c r="M8" s="421" t="s">
        <v>151</v>
      </c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22"/>
      <c r="Z8" s="423"/>
    </row>
    <row r="9" spans="1:27" ht="21" customHeight="1" thickBot="1" x14ac:dyDescent="0.3">
      <c r="B9" s="70"/>
      <c r="C9" s="295" t="s">
        <v>171</v>
      </c>
      <c r="D9" s="66">
        <v>2</v>
      </c>
      <c r="E9" s="66" t="s">
        <v>21</v>
      </c>
      <c r="F9" s="66" t="s">
        <v>22</v>
      </c>
      <c r="G9" s="163">
        <f>+SUMIF(D$27:D$163,"2",J$27:J$163)</f>
        <v>561</v>
      </c>
      <c r="H9" s="163">
        <f>+'MOS ÍB20'!G9</f>
        <v>200</v>
      </c>
      <c r="I9" s="152">
        <f t="shared" si="0"/>
        <v>1.8050000000000002</v>
      </c>
      <c r="J9" s="106"/>
      <c r="K9" s="98"/>
      <c r="L9" s="288" t="s">
        <v>152</v>
      </c>
      <c r="T9" s="287"/>
    </row>
    <row r="10" spans="1:27" ht="21" customHeight="1" x14ac:dyDescent="0.25">
      <c r="B10" s="70"/>
      <c r="C10" s="294" t="s">
        <v>40</v>
      </c>
      <c r="D10" s="66">
        <v>3</v>
      </c>
      <c r="E10" s="66" t="s">
        <v>21</v>
      </c>
      <c r="F10" s="66" t="s">
        <v>22</v>
      </c>
      <c r="G10" s="103">
        <f>+SUMIF(D$27:D$163,"3",G$27:G$163)</f>
        <v>300</v>
      </c>
      <c r="H10" s="103">
        <f>+'MOS ÍB20'!G10</f>
        <v>386</v>
      </c>
      <c r="I10" s="152">
        <f>IFERROR(G10/H10-1,0)</f>
        <v>-0.22279792746113991</v>
      </c>
      <c r="J10" s="85"/>
      <c r="L10" s="424" t="s">
        <v>153</v>
      </c>
      <c r="M10" s="425"/>
      <c r="N10" s="426" t="s">
        <v>154</v>
      </c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8"/>
    </row>
    <row r="11" spans="1:27" ht="21" customHeight="1" x14ac:dyDescent="0.25">
      <c r="B11" s="68"/>
      <c r="C11" t="s">
        <v>41</v>
      </c>
      <c r="E11" s="66" t="s">
        <v>21</v>
      </c>
      <c r="F11" s="66" t="s">
        <v>22</v>
      </c>
      <c r="G11" s="297">
        <f>+G12+G13</f>
        <v>5402</v>
      </c>
      <c r="H11" s="297">
        <f>+'MOS ÍB20'!G11</f>
        <v>3892</v>
      </c>
      <c r="I11" s="152">
        <f t="shared" si="0"/>
        <v>0.38797533401849948</v>
      </c>
      <c r="J11" s="106"/>
      <c r="L11" s="412" t="s">
        <v>155</v>
      </c>
      <c r="M11" s="413"/>
      <c r="N11" s="429" t="s">
        <v>156</v>
      </c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1"/>
    </row>
    <row r="12" spans="1:27" ht="21" customHeight="1" x14ac:dyDescent="0.25">
      <c r="B12" s="70"/>
      <c r="C12" s="295" t="s">
        <v>142</v>
      </c>
      <c r="D12" s="66">
        <v>4</v>
      </c>
      <c r="E12" s="66" t="s">
        <v>21</v>
      </c>
      <c r="F12" s="66" t="s">
        <v>22</v>
      </c>
      <c r="G12" s="298">
        <f>+SUMIF(D$27:D$163,"4",G$27:G$163)</f>
        <v>3600</v>
      </c>
      <c r="H12" s="298">
        <f>+'MOS ÍB20'!G12</f>
        <v>2000</v>
      </c>
      <c r="I12" s="152">
        <f t="shared" si="0"/>
        <v>0.8</v>
      </c>
      <c r="J12" s="139"/>
      <c r="L12" s="412" t="s">
        <v>25</v>
      </c>
      <c r="M12" s="413"/>
      <c r="N12" s="432" t="s">
        <v>157</v>
      </c>
      <c r="O12" s="433"/>
      <c r="P12" s="433"/>
      <c r="Q12" s="433"/>
      <c r="R12" s="433"/>
      <c r="S12" s="433"/>
      <c r="T12" s="433"/>
      <c r="U12" s="433"/>
      <c r="V12" s="433"/>
      <c r="W12" s="433"/>
      <c r="X12" s="433"/>
      <c r="Y12" s="433"/>
      <c r="Z12" s="434"/>
    </row>
    <row r="13" spans="1:27" ht="21" customHeight="1" x14ac:dyDescent="0.25">
      <c r="B13" s="71"/>
      <c r="C13" s="296" t="s">
        <v>143</v>
      </c>
      <c r="D13" s="172">
        <v>5</v>
      </c>
      <c r="E13" s="172" t="s">
        <v>21</v>
      </c>
      <c r="F13" s="172" t="s">
        <v>22</v>
      </c>
      <c r="G13" s="299">
        <f>+SUMIF(D$27:D$163,"5",G$27:G$163)</f>
        <v>1802</v>
      </c>
      <c r="H13" s="299">
        <f>+'MOS ÍB20'!G13</f>
        <v>1892</v>
      </c>
      <c r="I13" s="154">
        <f t="shared" si="0"/>
        <v>-4.7568710359408017E-2</v>
      </c>
      <c r="J13" s="159"/>
      <c r="L13" s="412" t="s">
        <v>24</v>
      </c>
      <c r="M13" s="413"/>
      <c r="N13" s="429" t="s">
        <v>158</v>
      </c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1"/>
    </row>
    <row r="14" spans="1:27" ht="21" customHeight="1" thickBot="1" x14ac:dyDescent="0.3">
      <c r="B14" s="344"/>
      <c r="C14" s="214" t="s">
        <v>183</v>
      </c>
      <c r="D14" s="346"/>
      <c r="E14" s="346"/>
      <c r="F14" s="118"/>
      <c r="G14" s="77">
        <f>G7+SUM(G10:G11)</f>
        <v>6455</v>
      </c>
      <c r="H14" s="77">
        <f>H7+SUM(H10:H11)</f>
        <v>4772</v>
      </c>
      <c r="I14" s="176">
        <f t="shared" si="0"/>
        <v>0.35268231349538981</v>
      </c>
      <c r="J14" s="69"/>
      <c r="L14" s="435" t="s">
        <v>23</v>
      </c>
      <c r="M14" s="436"/>
      <c r="N14" s="437" t="s">
        <v>159</v>
      </c>
      <c r="O14" s="438"/>
      <c r="P14" s="438"/>
      <c r="Q14" s="438"/>
      <c r="R14" s="438"/>
      <c r="S14" s="438"/>
      <c r="T14" s="438"/>
      <c r="U14" s="438"/>
      <c r="V14" s="438"/>
      <c r="W14" s="438"/>
      <c r="X14" s="438"/>
      <c r="Y14" s="438"/>
      <c r="Z14" s="439"/>
    </row>
    <row r="15" spans="1:27" ht="9" customHeight="1" thickBot="1" x14ac:dyDescent="0.3">
      <c r="I15" s="64"/>
      <c r="J15" s="64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</row>
    <row r="16" spans="1:27" ht="21" customHeight="1" thickBot="1" x14ac:dyDescent="0.3">
      <c r="B16" s="300"/>
      <c r="C16" s="315" t="s">
        <v>180</v>
      </c>
      <c r="D16" s="140"/>
      <c r="E16" s="140" t="s">
        <v>1</v>
      </c>
      <c r="F16" s="140" t="s">
        <v>2</v>
      </c>
      <c r="G16" s="140" t="s">
        <v>4</v>
      </c>
      <c r="H16" s="175">
        <v>2020</v>
      </c>
      <c r="I16" s="175" t="s">
        <v>42</v>
      </c>
      <c r="J16" s="141"/>
      <c r="M16" s="288" t="s">
        <v>160</v>
      </c>
      <c r="S16" s="440" t="s">
        <v>161</v>
      </c>
      <c r="T16" s="440"/>
      <c r="U16" s="440"/>
      <c r="V16" s="440"/>
      <c r="W16" s="440"/>
      <c r="X16" s="440"/>
      <c r="Y16" s="440"/>
      <c r="Z16" s="440"/>
    </row>
    <row r="17" spans="1:32" ht="21" customHeight="1" x14ac:dyDescent="0.25">
      <c r="B17" s="357"/>
      <c r="C17" s="358" t="s">
        <v>36</v>
      </c>
      <c r="D17" s="359"/>
      <c r="E17" s="359"/>
      <c r="F17" s="359"/>
      <c r="G17" s="368"/>
      <c r="H17" s="368"/>
      <c r="I17" s="361"/>
      <c r="J17" s="362"/>
      <c r="M17" s="306" t="s">
        <v>0</v>
      </c>
      <c r="N17" s="441" t="s">
        <v>48</v>
      </c>
      <c r="O17" s="442"/>
      <c r="P17" s="442"/>
      <c r="Q17" s="443"/>
      <c r="R17" s="287"/>
      <c r="S17" s="440" t="s">
        <v>162</v>
      </c>
      <c r="T17" s="440"/>
      <c r="U17" s="440"/>
      <c r="V17" s="440"/>
      <c r="W17" s="440"/>
      <c r="X17" s="440"/>
      <c r="Y17" s="440"/>
      <c r="Z17" s="440"/>
    </row>
    <row r="18" spans="1:32" ht="21" customHeight="1" x14ac:dyDescent="0.25">
      <c r="B18" s="363"/>
      <c r="C18" s="364">
        <v>2021</v>
      </c>
      <c r="D18" s="365"/>
      <c r="E18" s="365"/>
      <c r="F18" s="365"/>
      <c r="G18" s="360"/>
      <c r="H18" s="360"/>
      <c r="I18" s="365"/>
      <c r="J18" s="366"/>
      <c r="M18" s="292">
        <v>1</v>
      </c>
      <c r="N18" s="444" t="s">
        <v>107</v>
      </c>
      <c r="O18" s="444"/>
      <c r="P18" s="444"/>
      <c r="Q18" s="445"/>
      <c r="R18" s="287"/>
      <c r="S18" s="440"/>
      <c r="T18" s="440"/>
      <c r="U18" s="440"/>
      <c r="V18" s="440"/>
      <c r="W18" s="440"/>
      <c r="X18" s="440"/>
      <c r="Y18" s="440"/>
      <c r="Z18" s="440"/>
    </row>
    <row r="19" spans="1:32" ht="21" customHeight="1" x14ac:dyDescent="0.25">
      <c r="B19" s="68"/>
      <c r="C19" s="75">
        <v>2022</v>
      </c>
      <c r="D19" s="64"/>
      <c r="E19" s="64" t="s">
        <v>21</v>
      </c>
      <c r="F19" s="64" t="s">
        <v>22</v>
      </c>
      <c r="G19" s="78">
        <f>SUM(X$27:X$163)</f>
        <v>84.530622309259911</v>
      </c>
      <c r="H19" s="78">
        <f>+'MOS ÍB20'!G19</f>
        <v>174.27789606746165</v>
      </c>
      <c r="I19" s="152">
        <f>IFERROR(G19/H19-1,0)</f>
        <v>-0.51496647471266954</v>
      </c>
      <c r="J19" s="85"/>
      <c r="M19" s="292">
        <v>2</v>
      </c>
      <c r="N19" s="446" t="s">
        <v>54</v>
      </c>
      <c r="O19" s="446"/>
      <c r="P19" s="446"/>
      <c r="Q19" s="447"/>
      <c r="R19" s="287"/>
      <c r="S19" s="448" t="s">
        <v>163</v>
      </c>
      <c r="T19" s="448"/>
      <c r="U19" s="448"/>
      <c r="V19" s="448"/>
      <c r="W19" s="448"/>
      <c r="X19" s="448"/>
      <c r="Y19" s="448"/>
      <c r="Z19" s="448"/>
    </row>
    <row r="20" spans="1:32" ht="21" customHeight="1" x14ac:dyDescent="0.25">
      <c r="B20" s="70"/>
      <c r="C20" s="67" t="s">
        <v>37</v>
      </c>
      <c r="D20" s="66"/>
      <c r="E20" s="66" t="s">
        <v>21</v>
      </c>
      <c r="F20" s="66" t="s">
        <v>22</v>
      </c>
      <c r="G20" s="78">
        <f>SUM(Y$27:Y$163)</f>
        <v>109.08475524098071</v>
      </c>
      <c r="H20" s="78">
        <f>+'MOS ÍB20'!G20</f>
        <v>144.96513915621085</v>
      </c>
      <c r="I20" s="152">
        <f t="shared" ref="I20:I23" si="1">IFERROR(G20/H20-1,0)</f>
        <v>-0.24751042991492134</v>
      </c>
      <c r="J20" s="85"/>
      <c r="M20" s="292">
        <v>3</v>
      </c>
      <c r="N20" s="446" t="s">
        <v>46</v>
      </c>
      <c r="O20" s="446"/>
      <c r="P20" s="446"/>
      <c r="Q20" s="447"/>
      <c r="R20" s="287"/>
      <c r="S20" s="448"/>
      <c r="T20" s="448"/>
      <c r="U20" s="448"/>
      <c r="V20" s="448"/>
      <c r="W20" s="448"/>
      <c r="X20" s="448"/>
      <c r="Y20" s="448"/>
      <c r="Z20" s="448"/>
    </row>
    <row r="21" spans="1:32" ht="21" customHeight="1" x14ac:dyDescent="0.25">
      <c r="B21" s="76"/>
      <c r="C21" s="61" t="s">
        <v>38</v>
      </c>
      <c r="D21" s="60"/>
      <c r="E21" s="60" t="s">
        <v>21</v>
      </c>
      <c r="F21" s="60" t="s">
        <v>22</v>
      </c>
      <c r="G21" s="83">
        <f>SUM(Z$27:Z$163)</f>
        <v>345.22222222222223</v>
      </c>
      <c r="H21" s="83">
        <f>+'MOS ÍB20'!G21</f>
        <v>160.27777777777777</v>
      </c>
      <c r="I21" s="152">
        <f t="shared" si="1"/>
        <v>1.1538994800693243</v>
      </c>
      <c r="J21" s="86"/>
      <c r="M21" s="292">
        <v>4</v>
      </c>
      <c r="N21" s="446" t="s">
        <v>41</v>
      </c>
      <c r="O21" s="446"/>
      <c r="P21" s="446"/>
      <c r="Q21" s="447"/>
      <c r="R21" s="287"/>
      <c r="U21" s="305"/>
      <c r="V21" s="305"/>
      <c r="W21" s="305"/>
      <c r="X21" s="305"/>
      <c r="Y21" s="305"/>
      <c r="Z21" s="305"/>
    </row>
    <row r="22" spans="1:32" ht="21" customHeight="1" thickBot="1" x14ac:dyDescent="0.3">
      <c r="B22" s="341"/>
      <c r="C22" s="342" t="s">
        <v>181</v>
      </c>
      <c r="D22" s="343"/>
      <c r="E22" s="60"/>
      <c r="F22" s="60"/>
      <c r="G22" s="164">
        <f>+SUM(G17:G21)</f>
        <v>538.83759977246291</v>
      </c>
      <c r="H22" s="164">
        <f>+SUM(H17:H21)</f>
        <v>479.52081300145028</v>
      </c>
      <c r="I22" s="367">
        <f t="shared" si="1"/>
        <v>0.12370012971852629</v>
      </c>
      <c r="J22" s="174"/>
      <c r="M22" s="293">
        <v>5</v>
      </c>
      <c r="N22" s="449" t="s">
        <v>49</v>
      </c>
      <c r="O22" s="449"/>
      <c r="P22" s="449"/>
      <c r="Q22" s="450"/>
      <c r="R22" s="287"/>
      <c r="S22" s="287"/>
      <c r="U22" s="305"/>
      <c r="V22" s="305"/>
      <c r="W22" s="305"/>
      <c r="X22" s="305"/>
      <c r="Y22" s="305"/>
      <c r="Z22" s="305"/>
    </row>
    <row r="23" spans="1:32" ht="21" customHeight="1" thickBot="1" x14ac:dyDescent="0.3">
      <c r="B23" s="344"/>
      <c r="C23" s="345" t="s">
        <v>209</v>
      </c>
      <c r="D23" s="346"/>
      <c r="E23" s="74"/>
      <c r="F23" s="74"/>
      <c r="G23" s="77">
        <f>+G22/3</f>
        <v>179.61253325748763</v>
      </c>
      <c r="H23" s="77">
        <f>+H22/3</f>
        <v>159.84027100048343</v>
      </c>
      <c r="I23" s="176">
        <f t="shared" si="1"/>
        <v>0.12370012971852629</v>
      </c>
      <c r="J23" s="69"/>
      <c r="Q23" s="287"/>
      <c r="R23" s="287"/>
      <c r="S23" s="287"/>
      <c r="T23" s="287"/>
      <c r="U23" s="287"/>
      <c r="V23" s="287"/>
      <c r="W23" s="287"/>
      <c r="X23" s="287"/>
      <c r="Y23" s="287"/>
      <c r="Z23" s="287"/>
    </row>
    <row r="24" spans="1:32" ht="9" customHeight="1" x14ac:dyDescent="0.25"/>
    <row r="25" spans="1:32" s="404" customFormat="1" ht="21" customHeight="1" x14ac:dyDescent="0.3">
      <c r="A25" s="411"/>
      <c r="B25" s="409" t="s">
        <v>105</v>
      </c>
      <c r="C25" s="409"/>
      <c r="D25" s="409"/>
      <c r="E25" s="409"/>
      <c r="F25" s="409"/>
      <c r="G25" s="409"/>
      <c r="H25" s="409"/>
      <c r="I25" s="409"/>
      <c r="J25" s="409"/>
      <c r="K25" s="99"/>
      <c r="L25" s="409" t="s">
        <v>43</v>
      </c>
      <c r="M25" s="409"/>
      <c r="N25" s="409"/>
      <c r="O25" s="409"/>
      <c r="P25" s="409"/>
      <c r="Q25" s="409"/>
      <c r="R25" s="409"/>
      <c r="S25" s="409"/>
      <c r="T25" s="409"/>
      <c r="U25" s="409"/>
      <c r="V25" s="409"/>
      <c r="W25" s="409"/>
      <c r="X25" s="409"/>
      <c r="Y25" s="409"/>
      <c r="Z25" s="409"/>
      <c r="AA25" s="64"/>
      <c r="AB25" s="65"/>
      <c r="AC25" s="65"/>
      <c r="AD25" s="65"/>
      <c r="AE25" s="65"/>
      <c r="AF25" s="65"/>
    </row>
    <row r="26" spans="1:32" s="390" customFormat="1" ht="21" customHeight="1" x14ac:dyDescent="0.25">
      <c r="A26" s="411"/>
      <c r="B26" s="385" t="s">
        <v>3</v>
      </c>
      <c r="C26" s="386" t="s">
        <v>84</v>
      </c>
      <c r="D26" s="385" t="s">
        <v>0</v>
      </c>
      <c r="E26" s="385" t="s">
        <v>1</v>
      </c>
      <c r="F26" s="385" t="s">
        <v>2</v>
      </c>
      <c r="G26" s="385" t="s">
        <v>164</v>
      </c>
      <c r="H26" s="385" t="s">
        <v>165</v>
      </c>
      <c r="I26" s="385" t="s">
        <v>166</v>
      </c>
      <c r="J26" s="385" t="s">
        <v>63</v>
      </c>
      <c r="K26" s="387"/>
      <c r="L26" s="388" t="s">
        <v>153</v>
      </c>
      <c r="M26" s="388" t="s">
        <v>172</v>
      </c>
      <c r="N26" s="388" t="s">
        <v>25</v>
      </c>
      <c r="O26" s="388" t="s">
        <v>24</v>
      </c>
      <c r="P26" s="385" t="s">
        <v>23</v>
      </c>
      <c r="Q26" s="389" t="s">
        <v>31</v>
      </c>
      <c r="R26" s="389" t="s">
        <v>32</v>
      </c>
      <c r="S26" s="389" t="s">
        <v>33</v>
      </c>
      <c r="T26" s="389" t="s">
        <v>34</v>
      </c>
      <c r="U26" s="389" t="s">
        <v>35</v>
      </c>
      <c r="V26" s="389" t="s">
        <v>30</v>
      </c>
      <c r="W26" s="389" t="s">
        <v>26</v>
      </c>
      <c r="X26" s="389" t="s">
        <v>27</v>
      </c>
      <c r="Y26" s="389" t="s">
        <v>28</v>
      </c>
      <c r="Z26" s="389" t="s">
        <v>29</v>
      </c>
      <c r="AA26" s="64"/>
      <c r="AB26" s="65"/>
      <c r="AC26" s="65"/>
      <c r="AD26" s="65"/>
      <c r="AE26" s="65"/>
      <c r="AF26" s="65"/>
    </row>
    <row r="27" spans="1:32" s="9" customFormat="1" ht="21" customHeight="1" x14ac:dyDescent="0.25">
      <c r="A27" s="95"/>
      <c r="B27" s="8">
        <v>1</v>
      </c>
      <c r="C27" s="95" t="s">
        <v>128</v>
      </c>
      <c r="D27" s="228">
        <v>1</v>
      </c>
      <c r="E27" s="279" t="s">
        <v>108</v>
      </c>
      <c r="F27" s="279" t="s">
        <v>109</v>
      </c>
      <c r="G27" s="62">
        <v>198</v>
      </c>
      <c r="H27" s="62">
        <v>53</v>
      </c>
      <c r="I27" s="62">
        <v>20</v>
      </c>
      <c r="J27" s="12">
        <f t="shared" ref="J27:J98" si="2">+IF(D27=1,(G27-H27-I27),IF(D27=2,(G27-H27-I27),0))</f>
        <v>125</v>
      </c>
      <c r="K27" s="12"/>
      <c r="L27" s="352" t="s">
        <v>206</v>
      </c>
      <c r="M27" s="353"/>
      <c r="N27" s="353"/>
      <c r="O27" s="353"/>
      <c r="P27" s="353"/>
      <c r="Q27" s="353"/>
      <c r="R27" s="353"/>
      <c r="S27" s="353"/>
      <c r="T27" s="353"/>
      <c r="U27" s="353"/>
      <c r="V27" s="62">
        <v>0</v>
      </c>
      <c r="W27" s="382">
        <v>30</v>
      </c>
      <c r="X27" s="382">
        <v>60</v>
      </c>
      <c r="Y27" s="382">
        <v>70</v>
      </c>
      <c r="Z27" s="382">
        <v>30</v>
      </c>
      <c r="AA27" s="2"/>
      <c r="AB27"/>
      <c r="AC27"/>
      <c r="AD27"/>
      <c r="AE27"/>
      <c r="AF27"/>
    </row>
    <row r="28" spans="1:32" s="9" customFormat="1" ht="21" customHeight="1" x14ac:dyDescent="0.25">
      <c r="A28" s="95"/>
      <c r="B28" s="8">
        <v>2</v>
      </c>
      <c r="C28" s="95" t="s">
        <v>129</v>
      </c>
      <c r="D28" s="228">
        <v>3</v>
      </c>
      <c r="E28" s="8" t="s">
        <v>108</v>
      </c>
      <c r="F28" s="8" t="s">
        <v>109</v>
      </c>
      <c r="G28" s="62">
        <v>100</v>
      </c>
      <c r="H28" s="62">
        <v>0</v>
      </c>
      <c r="I28" s="62">
        <v>0</v>
      </c>
      <c r="J28" s="12">
        <f>+IF(D28=1,(G28-H28-I28),IF(D28=2,(G28-H28-I28),0))</f>
        <v>0</v>
      </c>
      <c r="K28" s="12"/>
      <c r="L28" s="311">
        <v>2</v>
      </c>
      <c r="M28" s="8">
        <f t="shared" ref="M28:M99" si="3">+L28*12</f>
        <v>24</v>
      </c>
      <c r="N28" s="62">
        <v>60</v>
      </c>
      <c r="O28" s="62">
        <v>14</v>
      </c>
      <c r="P28" s="8">
        <f t="shared" ref="P28:P99" si="4">+N28+O28+18</f>
        <v>92</v>
      </c>
      <c r="Q28" s="63">
        <f>IFERROR(IF(AND((Q$167-$P28)/$M28&gt;0,(Q$167-$P28)/$M28&lt;1),(Q$167-$P28)/$M28,IF((Q$167-$P28)/$M28&gt;0,1,0)),0)</f>
        <v>0</v>
      </c>
      <c r="R28" s="63">
        <f>IFERROR(IF(AND((R$167-$P28)/$M28&gt;0,(R$167-$P28)/$M28&lt;1),(R$167-$P28)/$M28,IF((R$167-$P28)/$M28&gt;0,1,0)),0)</f>
        <v>0</v>
      </c>
      <c r="S28" s="63">
        <f>IFERROR(IF(AND((S$167-$P28)/$M28&gt;0,(S$167-$P28)/$M28&lt;1),(S$167-$P28)/$M28,IF((S$167-$P28)/$M28&gt;0,1,0)),0)</f>
        <v>0</v>
      </c>
      <c r="T28" s="63">
        <f>IFERROR(IF(AND((T$167-$P28)/$M28&gt;0,(T$167-$P28)/$M28&lt;1),(T$167-$P28)/$M28,IF((T$167-$P28)/$M28&gt;0,1,0)),0)</f>
        <v>0</v>
      </c>
      <c r="U28" s="63">
        <f>IFERROR(IF(AND((U$167-$P28)/$M28&gt;0,(U$167-$P28)/$M28&lt;1),(U$167-$P28)/$M28,IF((U$167-$P28)/$M28&gt;0,1,0)),0)</f>
        <v>0</v>
      </c>
      <c r="V28" s="59">
        <f t="shared" ref="V28:V99" si="5">Q28*($G28-$H28)</f>
        <v>0</v>
      </c>
      <c r="W28" s="59">
        <f t="shared" ref="W28:W99" si="6">R28*($G28-$H28)-V28</f>
        <v>0</v>
      </c>
      <c r="X28" s="59">
        <f t="shared" ref="X28:X99" si="7">S28*($G28-$H28)-SUM(V28:W28)</f>
        <v>0</v>
      </c>
      <c r="Y28" s="59">
        <f t="shared" ref="Y28:Y99" si="8">T28*($G28-$H28)-SUM(V28:X28)</f>
        <v>0</v>
      </c>
      <c r="Z28" s="59">
        <f t="shared" ref="Z28:Z99" si="9">U28*($G28-$H28)-SUM(V28:Y28)</f>
        <v>0</v>
      </c>
      <c r="AA28" s="8"/>
      <c r="AB28"/>
      <c r="AC28"/>
      <c r="AD28"/>
      <c r="AE28"/>
      <c r="AF28"/>
    </row>
    <row r="29" spans="1:32" s="9" customFormat="1" ht="21" customHeight="1" x14ac:dyDescent="0.25">
      <c r="A29" s="95"/>
      <c r="B29" s="8">
        <v>3</v>
      </c>
      <c r="C29" s="95" t="s">
        <v>185</v>
      </c>
      <c r="D29" s="228">
        <v>2</v>
      </c>
      <c r="E29" s="8" t="s">
        <v>108</v>
      </c>
      <c r="F29" s="8" t="s">
        <v>109</v>
      </c>
      <c r="G29" s="62">
        <v>151</v>
      </c>
      <c r="H29" s="62">
        <v>0</v>
      </c>
      <c r="I29" s="62">
        <v>0</v>
      </c>
      <c r="J29" s="12">
        <f t="shared" si="2"/>
        <v>151</v>
      </c>
      <c r="K29" s="12"/>
      <c r="L29" s="352" t="s">
        <v>206</v>
      </c>
      <c r="M29" s="353"/>
      <c r="N29" s="353"/>
      <c r="O29" s="353"/>
      <c r="P29" s="353"/>
      <c r="Q29" s="353"/>
      <c r="R29" s="353"/>
      <c r="S29" s="353"/>
      <c r="T29" s="353"/>
      <c r="U29" s="353"/>
      <c r="V29" s="62">
        <v>0</v>
      </c>
      <c r="W29" s="62">
        <v>0</v>
      </c>
      <c r="X29" s="62">
        <v>0</v>
      </c>
      <c r="Y29" s="62">
        <v>0</v>
      </c>
      <c r="Z29" s="382">
        <v>60</v>
      </c>
      <c r="AA29" s="8"/>
      <c r="AB29"/>
      <c r="AC29"/>
      <c r="AD29"/>
      <c r="AE29"/>
      <c r="AF29"/>
    </row>
    <row r="30" spans="1:32" s="9" customFormat="1" ht="21" customHeight="1" x14ac:dyDescent="0.25">
      <c r="A30" s="95"/>
      <c r="B30" s="8">
        <v>4</v>
      </c>
      <c r="C30" s="95" t="s">
        <v>184</v>
      </c>
      <c r="D30" s="228">
        <v>3</v>
      </c>
      <c r="E30" s="8" t="s">
        <v>108</v>
      </c>
      <c r="F30" s="8" t="s">
        <v>109</v>
      </c>
      <c r="G30" s="62">
        <v>90</v>
      </c>
      <c r="H30" s="62">
        <v>0</v>
      </c>
      <c r="I30" s="62">
        <v>0</v>
      </c>
      <c r="J30" s="12">
        <f t="shared" ref="J30" si="10">+IF(D30=1,(G30-H30-I30),IF(D30=2,(G30-H30-I30),0))</f>
        <v>0</v>
      </c>
      <c r="K30" s="12"/>
      <c r="L30" s="311">
        <v>4</v>
      </c>
      <c r="M30" s="8">
        <f t="shared" ref="M30" si="11">+L30*12</f>
        <v>48</v>
      </c>
      <c r="N30" s="62">
        <v>24</v>
      </c>
      <c r="O30" s="62">
        <v>14</v>
      </c>
      <c r="P30" s="8">
        <f t="shared" ref="P30" si="12">+N30+O30+18</f>
        <v>56</v>
      </c>
      <c r="Q30" s="63">
        <f t="shared" ref="Q30:U33" si="13">IFERROR(IF(AND((Q$167-$P30)/$M30&gt;0,(Q$167-$P30)/$M30&lt;1),(Q$167-$P30)/$M30,IF((Q$167-$P30)/$M30&gt;0,1,0)),0)</f>
        <v>0</v>
      </c>
      <c r="R30" s="63">
        <f t="shared" si="13"/>
        <v>0</v>
      </c>
      <c r="S30" s="63">
        <f t="shared" si="13"/>
        <v>0</v>
      </c>
      <c r="T30" s="63">
        <f t="shared" si="13"/>
        <v>0</v>
      </c>
      <c r="U30" s="63">
        <f t="shared" si="13"/>
        <v>0</v>
      </c>
      <c r="V30" s="59">
        <f t="shared" ref="V30" si="14">Q30*($G30-$H30)</f>
        <v>0</v>
      </c>
      <c r="W30" s="59">
        <f t="shared" ref="W30" si="15">R30*($G30-$H30)-V30</f>
        <v>0</v>
      </c>
      <c r="X30" s="59">
        <f t="shared" ref="X30" si="16">S30*($G30-$H30)-SUM(V30:W30)</f>
        <v>0</v>
      </c>
      <c r="Y30" s="59">
        <f t="shared" ref="Y30" si="17">T30*($G30-$H30)-SUM(V30:X30)</f>
        <v>0</v>
      </c>
      <c r="Z30" s="59">
        <f t="shared" ref="Z30" si="18">U30*($G30-$H30)-SUM(V30:Y30)</f>
        <v>0</v>
      </c>
      <c r="AA30" s="8"/>
      <c r="AB30"/>
      <c r="AC30"/>
      <c r="AD30"/>
      <c r="AE30"/>
      <c r="AF30"/>
    </row>
    <row r="31" spans="1:32" s="9" customFormat="1" ht="21" customHeight="1" x14ac:dyDescent="0.25">
      <c r="A31" s="95"/>
      <c r="B31" s="8">
        <v>5</v>
      </c>
      <c r="C31" s="95" t="s">
        <v>130</v>
      </c>
      <c r="D31" s="228">
        <v>1</v>
      </c>
      <c r="E31" s="8" t="s">
        <v>108</v>
      </c>
      <c r="F31" s="8" t="s">
        <v>109</v>
      </c>
      <c r="G31" s="62">
        <v>786</v>
      </c>
      <c r="H31" s="62">
        <f>767+6</f>
        <v>773</v>
      </c>
      <c r="I31" s="62">
        <v>7</v>
      </c>
      <c r="J31" s="12">
        <f>+IF(D31=1,(G31-H31-I31),IF(D31=2,(G31-H31-I31),0))</f>
        <v>6</v>
      </c>
      <c r="K31" s="12"/>
      <c r="L31" s="311">
        <v>1</v>
      </c>
      <c r="M31" s="8">
        <f t="shared" si="3"/>
        <v>12</v>
      </c>
      <c r="N31" s="62">
        <v>-15</v>
      </c>
      <c r="O31" s="62">
        <v>0</v>
      </c>
      <c r="P31" s="8">
        <f t="shared" si="4"/>
        <v>3</v>
      </c>
      <c r="Q31" s="63">
        <f t="shared" si="13"/>
        <v>0.25</v>
      </c>
      <c r="R31" s="63">
        <f t="shared" si="13"/>
        <v>1</v>
      </c>
      <c r="S31" s="63">
        <f t="shared" si="13"/>
        <v>1</v>
      </c>
      <c r="T31" s="63">
        <f t="shared" si="13"/>
        <v>1</v>
      </c>
      <c r="U31" s="63">
        <f t="shared" si="13"/>
        <v>1</v>
      </c>
      <c r="V31" s="59">
        <f t="shared" si="5"/>
        <v>3.25</v>
      </c>
      <c r="W31" s="59">
        <f t="shared" si="6"/>
        <v>9.75</v>
      </c>
      <c r="X31" s="59">
        <f t="shared" si="7"/>
        <v>0</v>
      </c>
      <c r="Y31" s="59">
        <f t="shared" si="8"/>
        <v>0</v>
      </c>
      <c r="Z31" s="59">
        <f t="shared" si="9"/>
        <v>0</v>
      </c>
      <c r="AA31" s="8"/>
      <c r="AB31"/>
      <c r="AC31"/>
      <c r="AD31"/>
      <c r="AE31"/>
      <c r="AF31"/>
    </row>
    <row r="32" spans="1:32" s="9" customFormat="1" ht="21" customHeight="1" x14ac:dyDescent="0.25">
      <c r="A32" s="95"/>
      <c r="B32" s="8">
        <v>6</v>
      </c>
      <c r="C32" s="95" t="s">
        <v>132</v>
      </c>
      <c r="D32" s="228">
        <v>1</v>
      </c>
      <c r="E32" s="8" t="s">
        <v>117</v>
      </c>
      <c r="F32" s="8" t="s">
        <v>118</v>
      </c>
      <c r="G32" s="62">
        <v>474</v>
      </c>
      <c r="H32" s="62">
        <v>438</v>
      </c>
      <c r="I32" s="62">
        <v>26</v>
      </c>
      <c r="J32" s="12">
        <f t="shared" si="2"/>
        <v>10</v>
      </c>
      <c r="K32" s="12"/>
      <c r="L32" s="311">
        <v>2.5652217445643557</v>
      </c>
      <c r="M32" s="312">
        <f t="shared" si="3"/>
        <v>30.782660934772267</v>
      </c>
      <c r="N32" s="62">
        <v>-18</v>
      </c>
      <c r="O32" s="62">
        <v>0</v>
      </c>
      <c r="P32" s="8">
        <f t="shared" si="4"/>
        <v>0</v>
      </c>
      <c r="Q32" s="63">
        <f t="shared" si="13"/>
        <v>0.19491492346012124</v>
      </c>
      <c r="R32" s="63">
        <f t="shared" si="13"/>
        <v>0.58474477038036365</v>
      </c>
      <c r="S32" s="63">
        <f t="shared" si="13"/>
        <v>0.97457461730060613</v>
      </c>
      <c r="T32" s="63">
        <f t="shared" si="13"/>
        <v>1</v>
      </c>
      <c r="U32" s="63">
        <f t="shared" si="13"/>
        <v>1</v>
      </c>
      <c r="V32" s="59">
        <f t="shared" si="5"/>
        <v>7.0169372445643647</v>
      </c>
      <c r="W32" s="59">
        <f t="shared" si="6"/>
        <v>14.033874489128728</v>
      </c>
      <c r="X32" s="59">
        <f t="shared" si="7"/>
        <v>14.033874489128731</v>
      </c>
      <c r="Y32" s="59">
        <f t="shared" si="8"/>
        <v>0.91531377717817719</v>
      </c>
      <c r="Z32" s="59">
        <f t="shared" si="9"/>
        <v>0</v>
      </c>
      <c r="AA32" s="8"/>
      <c r="AB32"/>
      <c r="AC32"/>
      <c r="AD32"/>
      <c r="AE32"/>
      <c r="AF32"/>
    </row>
    <row r="33" spans="1:32" s="393" customFormat="1" ht="21" customHeight="1" x14ac:dyDescent="0.25">
      <c r="A33" s="393" t="s">
        <v>217</v>
      </c>
      <c r="B33" s="394">
        <v>7</v>
      </c>
      <c r="C33" s="393" t="s">
        <v>133</v>
      </c>
      <c r="D33" s="395">
        <v>1</v>
      </c>
      <c r="E33" s="394" t="s">
        <v>114</v>
      </c>
      <c r="F33" s="396" t="s">
        <v>116</v>
      </c>
      <c r="G33" s="397">
        <v>1064</v>
      </c>
      <c r="H33" s="397">
        <f>1045+7</f>
        <v>1052</v>
      </c>
      <c r="I33" s="397">
        <v>12</v>
      </c>
      <c r="J33" s="396">
        <f t="shared" ref="J33:J41" si="19">+IF(D33=1,(G33-H33-I33),IF(D33=2,(G33-H33-I33),0))</f>
        <v>0</v>
      </c>
      <c r="K33" s="396"/>
      <c r="L33" s="398">
        <v>1.8094993863661513</v>
      </c>
      <c r="M33" s="399">
        <f t="shared" si="3"/>
        <v>21.713992636393815</v>
      </c>
      <c r="N33" s="400">
        <v>-10</v>
      </c>
      <c r="O33" s="400">
        <v>2</v>
      </c>
      <c r="P33" s="396">
        <f t="shared" si="4"/>
        <v>10</v>
      </c>
      <c r="Q33" s="401">
        <f t="shared" si="13"/>
        <v>0</v>
      </c>
      <c r="R33" s="401">
        <f t="shared" si="13"/>
        <v>0.36842602528065571</v>
      </c>
      <c r="S33" s="401">
        <f t="shared" si="13"/>
        <v>0.92106506320163928</v>
      </c>
      <c r="T33" s="401">
        <f t="shared" si="13"/>
        <v>1</v>
      </c>
      <c r="U33" s="401">
        <f t="shared" si="13"/>
        <v>1</v>
      </c>
      <c r="V33" s="402">
        <f>Q33*($G33-$H33)</f>
        <v>0</v>
      </c>
      <c r="W33" s="402">
        <f>R33*($G33-$H33)-V33</f>
        <v>4.4211123033678685</v>
      </c>
      <c r="X33" s="402">
        <f t="shared" si="7"/>
        <v>6.6316684550518037</v>
      </c>
      <c r="Y33" s="402">
        <f t="shared" si="8"/>
        <v>0.94721924158032778</v>
      </c>
      <c r="Z33" s="402">
        <f t="shared" si="9"/>
        <v>0</v>
      </c>
      <c r="AA33" s="394"/>
    </row>
    <row r="34" spans="1:32" s="9" customFormat="1" ht="21" customHeight="1" x14ac:dyDescent="0.25">
      <c r="A34" s="95"/>
      <c r="B34" s="8">
        <v>8</v>
      </c>
      <c r="C34" s="95" t="s">
        <v>215</v>
      </c>
      <c r="D34" s="228">
        <v>1</v>
      </c>
      <c r="E34" s="8" t="s">
        <v>79</v>
      </c>
      <c r="F34" s="8" t="s">
        <v>118</v>
      </c>
      <c r="G34" s="62">
        <f>40+51+58</f>
        <v>149</v>
      </c>
      <c r="H34" s="62">
        <v>91</v>
      </c>
      <c r="I34" s="62">
        <v>58</v>
      </c>
      <c r="J34" s="12">
        <f t="shared" si="19"/>
        <v>0</v>
      </c>
      <c r="K34" s="12"/>
      <c r="L34" s="391" t="s">
        <v>206</v>
      </c>
      <c r="M34" s="392"/>
      <c r="N34" s="392"/>
      <c r="O34" s="392"/>
      <c r="P34" s="353"/>
      <c r="Q34" s="353"/>
      <c r="R34" s="353"/>
      <c r="S34" s="353"/>
      <c r="T34" s="353"/>
      <c r="U34" s="353"/>
      <c r="V34" s="62">
        <v>0</v>
      </c>
      <c r="W34" s="62">
        <v>0</v>
      </c>
      <c r="X34" s="62">
        <v>0</v>
      </c>
      <c r="Y34" s="62">
        <v>29</v>
      </c>
      <c r="Z34" s="62">
        <v>29</v>
      </c>
      <c r="AA34" s="8"/>
      <c r="AB34"/>
      <c r="AC34"/>
      <c r="AD34"/>
      <c r="AE34"/>
      <c r="AF34"/>
    </row>
    <row r="35" spans="1:32" s="9" customFormat="1" ht="21" customHeight="1" x14ac:dyDescent="0.25">
      <c r="A35" s="95"/>
      <c r="B35" s="8">
        <v>9</v>
      </c>
      <c r="C35" s="95" t="s">
        <v>213</v>
      </c>
      <c r="D35" s="228">
        <v>1</v>
      </c>
      <c r="E35" s="8" t="s">
        <v>79</v>
      </c>
      <c r="F35" s="8" t="s">
        <v>118</v>
      </c>
      <c r="G35" s="62">
        <f>50+24</f>
        <v>74</v>
      </c>
      <c r="H35" s="62">
        <v>54</v>
      </c>
      <c r="I35" s="62">
        <v>0</v>
      </c>
      <c r="J35" s="12">
        <f t="shared" si="19"/>
        <v>20</v>
      </c>
      <c r="K35" s="12"/>
      <c r="L35" s="352" t="s">
        <v>206</v>
      </c>
      <c r="M35" s="353"/>
      <c r="N35" s="353"/>
      <c r="O35" s="353"/>
      <c r="P35" s="353"/>
      <c r="Q35" s="353"/>
      <c r="R35" s="353"/>
      <c r="S35" s="353"/>
      <c r="T35" s="353"/>
      <c r="U35" s="353"/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8"/>
      <c r="AB35"/>
      <c r="AC35"/>
      <c r="AD35"/>
      <c r="AE35"/>
      <c r="AF35"/>
    </row>
    <row r="36" spans="1:32" s="9" customFormat="1" ht="21" customHeight="1" x14ac:dyDescent="0.25">
      <c r="A36" s="95"/>
      <c r="B36" s="8">
        <v>10</v>
      </c>
      <c r="C36" s="95" t="s">
        <v>212</v>
      </c>
      <c r="D36" s="228">
        <v>2</v>
      </c>
      <c r="E36" s="8" t="s">
        <v>79</v>
      </c>
      <c r="F36" s="8" t="s">
        <v>118</v>
      </c>
      <c r="G36" s="62">
        <v>84</v>
      </c>
      <c r="H36" s="62">
        <v>0</v>
      </c>
      <c r="I36" s="62">
        <v>0</v>
      </c>
      <c r="J36" s="12">
        <f t="shared" si="19"/>
        <v>84</v>
      </c>
      <c r="K36" s="12"/>
      <c r="L36" s="311">
        <v>3</v>
      </c>
      <c r="M36" s="312">
        <f t="shared" ref="M36" si="20">+L36*12</f>
        <v>36</v>
      </c>
      <c r="N36" s="62">
        <v>36</v>
      </c>
      <c r="O36" s="62">
        <v>14</v>
      </c>
      <c r="P36" s="12">
        <f>+N36+O36+12</f>
        <v>62</v>
      </c>
      <c r="Q36" s="278">
        <f>IFERROR(IF(AND((Q$167-$P36)/$M36&gt;0,(Q$167-$P36)/$M36&lt;1),(Q$167-$P36)/$M36,IF((Q$167-$P36)/$M36&gt;0,1,0)),0)</f>
        <v>0</v>
      </c>
      <c r="R36" s="278">
        <f>IFERROR(IF(AND((R$167-$P36)/$M36&gt;0,(R$167-$P36)/$M36&lt;1),(R$167-$P36)/$M36,IF((R$167-$P36)/$M36&gt;0,1,0)),0)</f>
        <v>0</v>
      </c>
      <c r="S36" s="278">
        <f>IFERROR(IF(AND((S$167-$P36)/$M36&gt;0,(S$167-$P36)/$M36&lt;1),(S$167-$P36)/$M36,IF((S$167-$P36)/$M36&gt;0,1,0)),0)</f>
        <v>0</v>
      </c>
      <c r="T36" s="278">
        <f>IFERROR(IF(AND((T$167-$P36)/$M36&gt;0,(T$167-$P36)/$M36&lt;1),(T$167-$P36)/$M36,IF((T$167-$P36)/$M36&gt;0,1,0)),0)</f>
        <v>0</v>
      </c>
      <c r="U36" s="278">
        <f>IFERROR(IF(AND((U$167-$P36)/$M36&gt;0,(U$167-$P36)/$M36&lt;1),(U$167-$P36)/$M36,IF((U$167-$P36)/$M36&gt;0,1,0)),0)</f>
        <v>0</v>
      </c>
      <c r="V36" s="59">
        <f t="shared" ref="V36" si="21">Q36*($G36-$H36)</f>
        <v>0</v>
      </c>
      <c r="W36" s="59">
        <f t="shared" ref="W36" si="22">R36*($G36-$H36)-V36</f>
        <v>0</v>
      </c>
      <c r="X36" s="59">
        <f t="shared" ref="X36" si="23">S36*($G36-$H36)-SUM(V36:W36)</f>
        <v>0</v>
      </c>
      <c r="Y36" s="59">
        <f t="shared" ref="Y36" si="24">T36*($G36-$H36)-SUM(V36:X36)</f>
        <v>0</v>
      </c>
      <c r="Z36" s="59">
        <f t="shared" ref="Z36" si="25">U36*($G36-$H36)-SUM(V36:Y36)</f>
        <v>0</v>
      </c>
      <c r="AA36" s="8"/>
      <c r="AB36"/>
      <c r="AC36"/>
      <c r="AD36"/>
      <c r="AE36"/>
      <c r="AF36"/>
    </row>
    <row r="37" spans="1:32" s="9" customFormat="1" ht="21" customHeight="1" x14ac:dyDescent="0.25">
      <c r="A37" s="95"/>
      <c r="B37" s="8">
        <v>11</v>
      </c>
      <c r="C37" s="95" t="s">
        <v>214</v>
      </c>
      <c r="D37" s="228">
        <v>1</v>
      </c>
      <c r="E37" s="8" t="s">
        <v>79</v>
      </c>
      <c r="F37" s="8" t="s">
        <v>118</v>
      </c>
      <c r="G37" s="62">
        <v>65</v>
      </c>
      <c r="H37" s="62">
        <v>65</v>
      </c>
      <c r="I37" s="62">
        <v>0</v>
      </c>
      <c r="J37" s="12">
        <f t="shared" si="19"/>
        <v>0</v>
      </c>
      <c r="K37" s="12"/>
      <c r="L37" s="352" t="s">
        <v>206</v>
      </c>
      <c r="M37" s="353"/>
      <c r="N37" s="353"/>
      <c r="O37" s="353"/>
      <c r="P37" s="353"/>
      <c r="Q37" s="353"/>
      <c r="R37" s="353"/>
      <c r="S37" s="353"/>
      <c r="T37" s="353"/>
      <c r="U37" s="353"/>
      <c r="V37" s="62">
        <v>0</v>
      </c>
      <c r="W37" s="62">
        <v>60</v>
      </c>
      <c r="X37" s="62">
        <v>0</v>
      </c>
      <c r="Y37" s="62">
        <v>0</v>
      </c>
      <c r="Z37" s="62">
        <v>0</v>
      </c>
      <c r="AA37" s="8"/>
      <c r="AB37"/>
      <c r="AC37"/>
      <c r="AD37"/>
      <c r="AE37"/>
      <c r="AF37"/>
    </row>
    <row r="38" spans="1:32" s="9" customFormat="1" ht="21" customHeight="1" x14ac:dyDescent="0.25">
      <c r="A38" s="95"/>
      <c r="B38" s="8">
        <v>12</v>
      </c>
      <c r="C38" s="95" t="s">
        <v>216</v>
      </c>
      <c r="D38" s="228">
        <v>2</v>
      </c>
      <c r="E38" s="8" t="s">
        <v>79</v>
      </c>
      <c r="F38" s="8" t="s">
        <v>118</v>
      </c>
      <c r="G38" s="62">
        <v>100</v>
      </c>
      <c r="H38" s="62">
        <v>0</v>
      </c>
      <c r="I38" s="62">
        <v>0</v>
      </c>
      <c r="J38" s="12">
        <f t="shared" si="19"/>
        <v>100</v>
      </c>
      <c r="K38" s="12"/>
      <c r="L38" s="352" t="s">
        <v>206</v>
      </c>
      <c r="M38" s="353"/>
      <c r="N38" s="353"/>
      <c r="O38" s="353"/>
      <c r="P38" s="353"/>
      <c r="Q38" s="353"/>
      <c r="R38" s="353"/>
      <c r="S38" s="353"/>
      <c r="T38" s="353"/>
      <c r="U38" s="353"/>
      <c r="V38" s="62">
        <v>0</v>
      </c>
      <c r="W38" s="62">
        <v>0</v>
      </c>
      <c r="X38" s="62">
        <v>0</v>
      </c>
      <c r="Y38" s="62">
        <v>0</v>
      </c>
      <c r="Z38" s="382">
        <v>100</v>
      </c>
      <c r="AA38" s="8"/>
      <c r="AB38"/>
      <c r="AC38"/>
      <c r="AD38"/>
      <c r="AE38"/>
      <c r="AF38"/>
    </row>
    <row r="39" spans="1:32" s="9" customFormat="1" ht="21" customHeight="1" x14ac:dyDescent="0.25">
      <c r="A39" s="95"/>
      <c r="B39" s="8">
        <v>13</v>
      </c>
      <c r="C39" s="9" t="s">
        <v>218</v>
      </c>
      <c r="D39" s="228">
        <v>2</v>
      </c>
      <c r="E39" s="8" t="s">
        <v>79</v>
      </c>
      <c r="F39" s="8" t="s">
        <v>118</v>
      </c>
      <c r="G39" s="62">
        <v>40</v>
      </c>
      <c r="H39" s="62">
        <v>0</v>
      </c>
      <c r="I39" s="62">
        <v>0</v>
      </c>
      <c r="J39" s="8">
        <f t="shared" si="19"/>
        <v>40</v>
      </c>
      <c r="K39" s="8"/>
      <c r="L39" s="311">
        <v>1</v>
      </c>
      <c r="M39" s="8">
        <f t="shared" ref="M39:M41" si="26">+L39*12</f>
        <v>12</v>
      </c>
      <c r="N39" s="62">
        <v>24</v>
      </c>
      <c r="O39" s="62">
        <v>12</v>
      </c>
      <c r="P39" s="12">
        <f>+N39+O39+12</f>
        <v>48</v>
      </c>
      <c r="Q39" s="278">
        <f t="shared" ref="Q39:U43" si="27">IFERROR(IF(AND((Q$167-$P39)/$M39&gt;0,(Q$167-$P39)/$M39&lt;1),(Q$167-$P39)/$M39,IF((Q$167-$P39)/$M39&gt;0,1,0)),0)</f>
        <v>0</v>
      </c>
      <c r="R39" s="278">
        <f t="shared" si="27"/>
        <v>0</v>
      </c>
      <c r="S39" s="278">
        <f t="shared" si="27"/>
        <v>0</v>
      </c>
      <c r="T39" s="278">
        <f t="shared" si="27"/>
        <v>0</v>
      </c>
      <c r="U39" s="278">
        <f t="shared" si="27"/>
        <v>0.5</v>
      </c>
      <c r="V39" s="59">
        <f t="shared" ref="V39" si="28">Q39*($G39-$H39)</f>
        <v>0</v>
      </c>
      <c r="W39" s="59">
        <f t="shared" ref="W39" si="29">R39*($G39-$H39)-V39</f>
        <v>0</v>
      </c>
      <c r="X39" s="59">
        <f t="shared" ref="X39" si="30">S39*($G39-$H39)-SUM(V39:W39)</f>
        <v>0</v>
      </c>
      <c r="Y39" s="59">
        <f t="shared" ref="Y39" si="31">T39*($G39-$H39)-SUM(V39:X39)</f>
        <v>0</v>
      </c>
      <c r="Z39" s="59">
        <f t="shared" ref="Z39" si="32">U39*($G39-$H39)-SUM(V39:Y39)</f>
        <v>20</v>
      </c>
      <c r="AA39" s="8"/>
      <c r="AB39"/>
      <c r="AC39"/>
      <c r="AD39"/>
      <c r="AE39"/>
      <c r="AF39"/>
    </row>
    <row r="40" spans="1:32" s="9" customFormat="1" ht="21" customHeight="1" x14ac:dyDescent="0.25">
      <c r="A40" s="95"/>
      <c r="B40" s="8">
        <v>14</v>
      </c>
      <c r="C40" s="9" t="s">
        <v>219</v>
      </c>
      <c r="D40" s="228">
        <v>3</v>
      </c>
      <c r="E40" s="8" t="s">
        <v>79</v>
      </c>
      <c r="F40" s="8" t="s">
        <v>118</v>
      </c>
      <c r="G40" s="62">
        <v>110</v>
      </c>
      <c r="H40" s="62">
        <v>0</v>
      </c>
      <c r="I40" s="62">
        <v>0</v>
      </c>
      <c r="J40" s="8">
        <f t="shared" si="19"/>
        <v>0</v>
      </c>
      <c r="K40" s="8"/>
      <c r="L40" s="311">
        <v>1</v>
      </c>
      <c r="M40" s="8">
        <f t="shared" si="26"/>
        <v>12</v>
      </c>
      <c r="N40" s="62">
        <v>24</v>
      </c>
      <c r="O40" s="62">
        <v>12</v>
      </c>
      <c r="P40" s="12">
        <f>+N40+O40+12</f>
        <v>48</v>
      </c>
      <c r="Q40" s="278">
        <f t="shared" si="27"/>
        <v>0</v>
      </c>
      <c r="R40" s="278">
        <f t="shared" si="27"/>
        <v>0</v>
      </c>
      <c r="S40" s="278">
        <f t="shared" si="27"/>
        <v>0</v>
      </c>
      <c r="T40" s="278">
        <f t="shared" si="27"/>
        <v>0</v>
      </c>
      <c r="U40" s="278">
        <f t="shared" si="27"/>
        <v>0.5</v>
      </c>
      <c r="V40" s="59">
        <f t="shared" ref="V40" si="33">Q40*($G40-$H40)</f>
        <v>0</v>
      </c>
      <c r="W40" s="59">
        <f t="shared" ref="W40" si="34">R40*($G40-$H40)-V40</f>
        <v>0</v>
      </c>
      <c r="X40" s="59">
        <f t="shared" ref="X40" si="35">S40*($G40-$H40)-SUM(V40:W40)</f>
        <v>0</v>
      </c>
      <c r="Y40" s="59">
        <f t="shared" ref="Y40" si="36">T40*($G40-$H40)-SUM(V40:X40)</f>
        <v>0</v>
      </c>
      <c r="Z40" s="59">
        <f t="shared" ref="Z40" si="37">U40*($G40-$H40)-SUM(V40:Y40)</f>
        <v>55</v>
      </c>
      <c r="AA40" s="8"/>
      <c r="AB40"/>
      <c r="AC40"/>
      <c r="AD40"/>
      <c r="AE40"/>
      <c r="AF40"/>
    </row>
    <row r="41" spans="1:32" s="9" customFormat="1" ht="21" customHeight="1" x14ac:dyDescent="0.25">
      <c r="A41" s="95"/>
      <c r="B41" s="8">
        <v>15</v>
      </c>
      <c r="C41" s="95" t="s">
        <v>125</v>
      </c>
      <c r="D41" s="228">
        <v>1</v>
      </c>
      <c r="E41" s="8" t="s">
        <v>94</v>
      </c>
      <c r="F41" s="12" t="s">
        <v>116</v>
      </c>
      <c r="G41" s="62">
        <v>36</v>
      </c>
      <c r="H41" s="62">
        <v>30</v>
      </c>
      <c r="I41" s="62">
        <v>4</v>
      </c>
      <c r="J41" s="8">
        <f t="shared" si="19"/>
        <v>2</v>
      </c>
      <c r="K41" s="12"/>
      <c r="L41" s="311">
        <v>0.5</v>
      </c>
      <c r="M41" s="8">
        <f t="shared" si="26"/>
        <v>6</v>
      </c>
      <c r="N41" s="62">
        <v>12</v>
      </c>
      <c r="O41" s="62">
        <v>0</v>
      </c>
      <c r="P41" s="8">
        <f t="shared" si="4"/>
        <v>30</v>
      </c>
      <c r="Q41" s="63">
        <f t="shared" si="27"/>
        <v>0</v>
      </c>
      <c r="R41" s="63">
        <f t="shared" si="27"/>
        <v>0</v>
      </c>
      <c r="S41" s="63">
        <f t="shared" si="27"/>
        <v>0</v>
      </c>
      <c r="T41" s="63">
        <f t="shared" si="27"/>
        <v>1</v>
      </c>
      <c r="U41" s="63">
        <f t="shared" si="27"/>
        <v>1</v>
      </c>
      <c r="V41" s="59">
        <f t="shared" si="5"/>
        <v>0</v>
      </c>
      <c r="W41" s="59">
        <f t="shared" si="6"/>
        <v>0</v>
      </c>
      <c r="X41" s="59">
        <f t="shared" si="7"/>
        <v>0</v>
      </c>
      <c r="Y41" s="59">
        <f t="shared" si="8"/>
        <v>6</v>
      </c>
      <c r="Z41" s="59">
        <f t="shared" si="9"/>
        <v>0</v>
      </c>
      <c r="AA41" s="8"/>
      <c r="AB41"/>
      <c r="AC41"/>
      <c r="AD41"/>
      <c r="AE41"/>
      <c r="AF41"/>
    </row>
    <row r="42" spans="1:32" s="9" customFormat="1" ht="21" customHeight="1" x14ac:dyDescent="0.25">
      <c r="A42" s="95"/>
      <c r="B42" s="8">
        <v>16</v>
      </c>
      <c r="C42" s="95" t="s">
        <v>211</v>
      </c>
      <c r="D42" s="228">
        <v>1</v>
      </c>
      <c r="E42" s="8" t="s">
        <v>94</v>
      </c>
      <c r="F42" s="12" t="s">
        <v>116</v>
      </c>
      <c r="G42" s="62">
        <v>20</v>
      </c>
      <c r="H42" s="62">
        <f>16+2</f>
        <v>18</v>
      </c>
      <c r="I42" s="62">
        <v>2</v>
      </c>
      <c r="J42" s="12">
        <f>+IF(D42=1,(G42-H42-I42),IF(D42=2,(G42-H42-I42),0))</f>
        <v>0</v>
      </c>
      <c r="K42" s="12"/>
      <c r="L42" s="311">
        <v>0.5</v>
      </c>
      <c r="M42" s="8">
        <f t="shared" si="3"/>
        <v>6</v>
      </c>
      <c r="N42" s="62">
        <v>-3</v>
      </c>
      <c r="O42" s="62">
        <v>0</v>
      </c>
      <c r="P42" s="8">
        <f>+N42+O42+18</f>
        <v>15</v>
      </c>
      <c r="Q42" s="63">
        <f t="shared" si="27"/>
        <v>0</v>
      </c>
      <c r="R42" s="63">
        <f t="shared" si="27"/>
        <v>0.5</v>
      </c>
      <c r="S42" s="63">
        <f t="shared" si="27"/>
        <v>1</v>
      </c>
      <c r="T42" s="63">
        <f t="shared" si="27"/>
        <v>1</v>
      </c>
      <c r="U42" s="63">
        <f t="shared" si="27"/>
        <v>1</v>
      </c>
      <c r="V42" s="59">
        <f>Q42*($G42-$H42)</f>
        <v>0</v>
      </c>
      <c r="W42" s="59">
        <f>R42*($G42-$H42)-V42</f>
        <v>1</v>
      </c>
      <c r="X42" s="59">
        <f>S42*($G42-$H42)-SUM(V42:W42)</f>
        <v>1</v>
      </c>
      <c r="Y42" s="59">
        <f>T42*($G42-$H42)-SUM(V42:X42)</f>
        <v>0</v>
      </c>
      <c r="Z42" s="59">
        <f>U42*($G42-$H42)-SUM(V42:Y42)</f>
        <v>0</v>
      </c>
      <c r="AA42" s="8"/>
      <c r="AB42"/>
      <c r="AC42"/>
      <c r="AD42"/>
      <c r="AE42"/>
      <c r="AF42"/>
    </row>
    <row r="43" spans="1:32" s="225" customFormat="1" ht="21" customHeight="1" x14ac:dyDescent="0.25">
      <c r="A43" s="95"/>
      <c r="B43" s="8">
        <v>17</v>
      </c>
      <c r="C43" s="280" t="s">
        <v>127</v>
      </c>
      <c r="D43" s="228">
        <v>2</v>
      </c>
      <c r="E43" s="2" t="s">
        <v>94</v>
      </c>
      <c r="F43" s="277" t="s">
        <v>116</v>
      </c>
      <c r="G43" s="62">
        <v>54</v>
      </c>
      <c r="H43" s="62">
        <v>0</v>
      </c>
      <c r="I43" s="62">
        <v>0</v>
      </c>
      <c r="J43" s="12">
        <f>+IF(D43=1,(G43-H43-I43),IF(D43=2,(G43-H43-I43),0))</f>
        <v>54</v>
      </c>
      <c r="K43" s="277"/>
      <c r="L43" s="311">
        <v>1</v>
      </c>
      <c r="M43" s="8">
        <f t="shared" si="3"/>
        <v>12</v>
      </c>
      <c r="N43" s="382">
        <v>24</v>
      </c>
      <c r="O43" s="62">
        <v>12</v>
      </c>
      <c r="P43" s="12">
        <f>+N43+O43+12</f>
        <v>48</v>
      </c>
      <c r="Q43" s="278">
        <f t="shared" si="27"/>
        <v>0</v>
      </c>
      <c r="R43" s="278">
        <f t="shared" si="27"/>
        <v>0</v>
      </c>
      <c r="S43" s="278">
        <f t="shared" si="27"/>
        <v>0</v>
      </c>
      <c r="T43" s="278">
        <f t="shared" si="27"/>
        <v>0</v>
      </c>
      <c r="U43" s="278">
        <f t="shared" si="27"/>
        <v>0.5</v>
      </c>
      <c r="V43" s="59">
        <f t="shared" si="5"/>
        <v>0</v>
      </c>
      <c r="W43" s="59">
        <f t="shared" si="6"/>
        <v>0</v>
      </c>
      <c r="X43" s="59">
        <f t="shared" si="7"/>
        <v>0</v>
      </c>
      <c r="Y43" s="59">
        <f t="shared" si="8"/>
        <v>0</v>
      </c>
      <c r="Z43" s="59">
        <f t="shared" si="9"/>
        <v>27</v>
      </c>
      <c r="AA43" s="101"/>
    </row>
    <row r="44" spans="1:32" s="9" customFormat="1" ht="21" customHeight="1" x14ac:dyDescent="0.25">
      <c r="A44" s="95"/>
      <c r="B44" s="8">
        <v>18</v>
      </c>
      <c r="C44" s="95" t="s">
        <v>123</v>
      </c>
      <c r="D44" s="228">
        <v>4</v>
      </c>
      <c r="E44" s="12" t="s">
        <v>110</v>
      </c>
      <c r="F44" s="12" t="s">
        <v>111</v>
      </c>
      <c r="G44" s="62">
        <v>3600</v>
      </c>
      <c r="H44" s="62">
        <v>0</v>
      </c>
      <c r="I44" s="62">
        <v>0</v>
      </c>
      <c r="J44" s="12">
        <f>+IF(D44=1,(G44-H44-I44),IF(D44=2,(G44-H44-I44),0))</f>
        <v>0</v>
      </c>
      <c r="K44" s="12"/>
      <c r="L44" s="311">
        <v>18</v>
      </c>
      <c r="M44" s="8">
        <f t="shared" si="3"/>
        <v>216</v>
      </c>
      <c r="N44" s="62">
        <v>48</v>
      </c>
      <c r="O44" s="62">
        <v>14</v>
      </c>
      <c r="P44" s="8">
        <f t="shared" si="4"/>
        <v>80</v>
      </c>
      <c r="Q44" s="63">
        <f t="shared" ref="Q44:U54" si="38">IFERROR(IF(AND((Q$167-$P44)/$M44&gt;0,(Q$167-$P44)/$M44&lt;1),(Q$167-$P44)/$M44,IF((Q$167-$P44)/$M44&gt;0,1,0)),0)</f>
        <v>0</v>
      </c>
      <c r="R44" s="63">
        <f t="shared" si="38"/>
        <v>0</v>
      </c>
      <c r="S44" s="63">
        <f t="shared" si="38"/>
        <v>0</v>
      </c>
      <c r="T44" s="63">
        <f t="shared" si="38"/>
        <v>0</v>
      </c>
      <c r="U44" s="63">
        <f t="shared" si="38"/>
        <v>0</v>
      </c>
      <c r="V44" s="59">
        <f t="shared" si="5"/>
        <v>0</v>
      </c>
      <c r="W44" s="59">
        <f t="shared" si="6"/>
        <v>0</v>
      </c>
      <c r="X44" s="59">
        <f t="shared" si="7"/>
        <v>0</v>
      </c>
      <c r="Y44" s="59">
        <f t="shared" si="8"/>
        <v>0</v>
      </c>
      <c r="Z44" s="59">
        <f t="shared" si="9"/>
        <v>0</v>
      </c>
      <c r="AA44" s="8"/>
    </row>
    <row r="45" spans="1:32" s="9" customFormat="1" ht="21" customHeight="1" x14ac:dyDescent="0.25">
      <c r="A45" s="95"/>
      <c r="B45" s="8">
        <v>19</v>
      </c>
      <c r="C45" s="95" t="s">
        <v>122</v>
      </c>
      <c r="D45" s="228">
        <v>5</v>
      </c>
      <c r="E45" t="s">
        <v>115</v>
      </c>
      <c r="F45" s="277" t="s">
        <v>116</v>
      </c>
      <c r="G45" s="62">
        <v>740</v>
      </c>
      <c r="H45" s="62">
        <v>0</v>
      </c>
      <c r="I45" s="62">
        <v>0</v>
      </c>
      <c r="J45" s="12">
        <f t="shared" si="2"/>
        <v>0</v>
      </c>
      <c r="K45" s="12"/>
      <c r="L45" s="311">
        <v>10</v>
      </c>
      <c r="M45" s="8">
        <f t="shared" si="3"/>
        <v>120</v>
      </c>
      <c r="N45" s="62">
        <v>84</v>
      </c>
      <c r="O45" s="62">
        <v>14</v>
      </c>
      <c r="P45" s="8">
        <f t="shared" si="4"/>
        <v>116</v>
      </c>
      <c r="Q45" s="63">
        <f t="shared" si="38"/>
        <v>0</v>
      </c>
      <c r="R45" s="63">
        <f t="shared" si="38"/>
        <v>0</v>
      </c>
      <c r="S45" s="63">
        <f t="shared" si="38"/>
        <v>0</v>
      </c>
      <c r="T45" s="63">
        <f t="shared" si="38"/>
        <v>0</v>
      </c>
      <c r="U45" s="63">
        <f t="shared" si="38"/>
        <v>0</v>
      </c>
      <c r="V45" s="59">
        <f t="shared" si="5"/>
        <v>0</v>
      </c>
      <c r="W45" s="59">
        <f t="shared" si="6"/>
        <v>0</v>
      </c>
      <c r="X45" s="59">
        <f t="shared" si="7"/>
        <v>0</v>
      </c>
      <c r="Y45" s="59">
        <f t="shared" si="8"/>
        <v>0</v>
      </c>
      <c r="Z45" s="59">
        <f t="shared" si="9"/>
        <v>0</v>
      </c>
      <c r="AA45" s="8"/>
    </row>
    <row r="46" spans="1:32" s="9" customFormat="1" ht="21" customHeight="1" x14ac:dyDescent="0.25">
      <c r="A46" s="95"/>
      <c r="B46" s="8">
        <v>20</v>
      </c>
      <c r="C46" s="95" t="s">
        <v>120</v>
      </c>
      <c r="D46" s="228">
        <v>1</v>
      </c>
      <c r="E46" s="12" t="s">
        <v>93</v>
      </c>
      <c r="F46" s="8" t="s">
        <v>118</v>
      </c>
      <c r="G46" s="62">
        <v>47</v>
      </c>
      <c r="H46" s="62">
        <f>22+I46</f>
        <v>27</v>
      </c>
      <c r="I46" s="62">
        <v>5</v>
      </c>
      <c r="J46" s="12">
        <f t="shared" si="2"/>
        <v>15</v>
      </c>
      <c r="K46" s="12"/>
      <c r="L46" s="311">
        <v>9</v>
      </c>
      <c r="M46" s="8">
        <f t="shared" si="3"/>
        <v>108</v>
      </c>
      <c r="N46" s="62">
        <v>-20</v>
      </c>
      <c r="O46" s="62">
        <v>0</v>
      </c>
      <c r="P46" s="8">
        <f t="shared" si="4"/>
        <v>-2</v>
      </c>
      <c r="Q46" s="63">
        <f t="shared" si="38"/>
        <v>7.407407407407407E-2</v>
      </c>
      <c r="R46" s="63">
        <f t="shared" si="38"/>
        <v>0.18518518518518517</v>
      </c>
      <c r="S46" s="63">
        <f t="shared" si="38"/>
        <v>0.29629629629629628</v>
      </c>
      <c r="T46" s="63">
        <f t="shared" si="38"/>
        <v>0.40740740740740738</v>
      </c>
      <c r="U46" s="63">
        <f t="shared" si="38"/>
        <v>0.51851851851851849</v>
      </c>
      <c r="V46" s="59">
        <f t="shared" si="5"/>
        <v>1.4814814814814814</v>
      </c>
      <c r="W46" s="59">
        <f t="shared" si="6"/>
        <v>2.2222222222222219</v>
      </c>
      <c r="X46" s="59">
        <f t="shared" si="7"/>
        <v>2.2222222222222223</v>
      </c>
      <c r="Y46" s="59">
        <f t="shared" si="8"/>
        <v>2.2222222222222214</v>
      </c>
      <c r="Z46" s="59">
        <f t="shared" si="9"/>
        <v>2.2222222222222232</v>
      </c>
      <c r="AA46" s="8"/>
    </row>
    <row r="47" spans="1:32" s="9" customFormat="1" ht="21" customHeight="1" x14ac:dyDescent="0.25">
      <c r="A47" s="95"/>
      <c r="B47" s="8">
        <v>21</v>
      </c>
      <c r="C47" s="95" t="s">
        <v>120</v>
      </c>
      <c r="D47" s="228">
        <v>2</v>
      </c>
      <c r="E47" s="12" t="s">
        <v>93</v>
      </c>
      <c r="F47" s="8" t="s">
        <v>118</v>
      </c>
      <c r="G47" s="62">
        <v>132</v>
      </c>
      <c r="H47" s="62">
        <v>0</v>
      </c>
      <c r="I47" s="62">
        <v>0</v>
      </c>
      <c r="J47" s="12">
        <f t="shared" si="2"/>
        <v>132</v>
      </c>
      <c r="K47" s="12"/>
      <c r="L47" s="311">
        <v>8</v>
      </c>
      <c r="M47" s="8">
        <f t="shared" si="3"/>
        <v>96</v>
      </c>
      <c r="N47" s="62">
        <v>36</v>
      </c>
      <c r="O47" s="62">
        <v>12</v>
      </c>
      <c r="P47" s="8">
        <f t="shared" ref="P47" si="39">+N47+O47+18</f>
        <v>66</v>
      </c>
      <c r="Q47" s="63">
        <f t="shared" si="38"/>
        <v>0</v>
      </c>
      <c r="R47" s="63">
        <f t="shared" si="38"/>
        <v>0</v>
      </c>
      <c r="S47" s="63">
        <f t="shared" si="38"/>
        <v>0</v>
      </c>
      <c r="T47" s="63">
        <f t="shared" si="38"/>
        <v>0</v>
      </c>
      <c r="U47" s="63">
        <f t="shared" si="38"/>
        <v>0</v>
      </c>
      <c r="V47" s="59">
        <f t="shared" ref="V47" si="40">Q47*($G47-$H47)</f>
        <v>0</v>
      </c>
      <c r="W47" s="59">
        <f t="shared" ref="W47" si="41">R47*($G47-$H47)-V47</f>
        <v>0</v>
      </c>
      <c r="X47" s="59">
        <f t="shared" ref="X47" si="42">S47*($G47-$H47)-SUM(V47:W47)</f>
        <v>0</v>
      </c>
      <c r="Y47" s="59">
        <f t="shared" ref="Y47" si="43">T47*($G47-$H47)-SUM(V47:X47)</f>
        <v>0</v>
      </c>
      <c r="Z47" s="59">
        <f t="shared" ref="Z47" si="44">U47*($G47-$H47)-SUM(V47:Y47)</f>
        <v>0</v>
      </c>
      <c r="AA47" s="8"/>
    </row>
    <row r="48" spans="1:32" s="9" customFormat="1" ht="21" customHeight="1" x14ac:dyDescent="0.25">
      <c r="A48" s="95"/>
      <c r="B48" s="8">
        <v>22</v>
      </c>
      <c r="C48" s="95" t="s">
        <v>119</v>
      </c>
      <c r="D48" s="228">
        <v>5</v>
      </c>
      <c r="E48" s="12" t="s">
        <v>93</v>
      </c>
      <c r="F48" s="8" t="s">
        <v>118</v>
      </c>
      <c r="G48" s="62">
        <v>591</v>
      </c>
      <c r="H48" s="62">
        <v>300</v>
      </c>
      <c r="I48" s="62">
        <v>0</v>
      </c>
      <c r="J48" s="12">
        <f t="shared" si="2"/>
        <v>0</v>
      </c>
      <c r="K48" s="12"/>
      <c r="L48" s="311">
        <v>8</v>
      </c>
      <c r="M48" s="8">
        <f t="shared" si="3"/>
        <v>96</v>
      </c>
      <c r="N48" s="62">
        <v>60</v>
      </c>
      <c r="O48" s="62">
        <v>12</v>
      </c>
      <c r="P48" s="8">
        <f t="shared" si="4"/>
        <v>90</v>
      </c>
      <c r="Q48" s="63">
        <f t="shared" si="38"/>
        <v>0</v>
      </c>
      <c r="R48" s="63">
        <f t="shared" si="38"/>
        <v>0</v>
      </c>
      <c r="S48" s="63">
        <f t="shared" si="38"/>
        <v>0</v>
      </c>
      <c r="T48" s="63">
        <f t="shared" si="38"/>
        <v>0</v>
      </c>
      <c r="U48" s="63">
        <f t="shared" si="38"/>
        <v>0</v>
      </c>
      <c r="V48" s="59">
        <f t="shared" si="5"/>
        <v>0</v>
      </c>
      <c r="W48" s="59">
        <f t="shared" si="6"/>
        <v>0</v>
      </c>
      <c r="X48" s="59">
        <f t="shared" si="7"/>
        <v>0</v>
      </c>
      <c r="Y48" s="59">
        <f t="shared" si="8"/>
        <v>0</v>
      </c>
      <c r="Z48" s="59">
        <f t="shared" si="9"/>
        <v>0</v>
      </c>
      <c r="AA48" s="8"/>
    </row>
    <row r="49" spans="1:30" s="9" customFormat="1" ht="21" customHeight="1" x14ac:dyDescent="0.25">
      <c r="A49" s="95"/>
      <c r="B49" s="8">
        <v>23</v>
      </c>
      <c r="C49" s="95" t="s">
        <v>131</v>
      </c>
      <c r="D49" s="228">
        <v>5</v>
      </c>
      <c r="E49" s="12" t="s">
        <v>93</v>
      </c>
      <c r="F49" s="8" t="s">
        <v>118</v>
      </c>
      <c r="G49" s="62">
        <v>300</v>
      </c>
      <c r="H49" s="62">
        <v>35</v>
      </c>
      <c r="I49" s="62">
        <v>0</v>
      </c>
      <c r="J49" s="12">
        <f t="shared" si="2"/>
        <v>0</v>
      </c>
      <c r="K49" s="12"/>
      <c r="L49" s="311">
        <v>5.5</v>
      </c>
      <c r="M49" s="8">
        <f t="shared" si="3"/>
        <v>66</v>
      </c>
      <c r="N49" s="62">
        <v>24</v>
      </c>
      <c r="O49" s="62">
        <v>12</v>
      </c>
      <c r="P49" s="8">
        <f t="shared" si="4"/>
        <v>54</v>
      </c>
      <c r="Q49" s="63">
        <f t="shared" si="38"/>
        <v>0</v>
      </c>
      <c r="R49" s="63">
        <f t="shared" si="38"/>
        <v>0</v>
      </c>
      <c r="S49" s="63">
        <f t="shared" si="38"/>
        <v>0</v>
      </c>
      <c r="T49" s="63">
        <f t="shared" si="38"/>
        <v>0</v>
      </c>
      <c r="U49" s="63">
        <f t="shared" si="38"/>
        <v>0</v>
      </c>
      <c r="V49" s="59">
        <f t="shared" si="5"/>
        <v>0</v>
      </c>
      <c r="W49" s="59">
        <f t="shared" si="6"/>
        <v>0</v>
      </c>
      <c r="X49" s="59">
        <f t="shared" si="7"/>
        <v>0</v>
      </c>
      <c r="Y49" s="59">
        <f t="shared" si="8"/>
        <v>0</v>
      </c>
      <c r="Z49" s="59">
        <f t="shared" si="9"/>
        <v>0</v>
      </c>
      <c r="AA49" s="8"/>
    </row>
    <row r="50" spans="1:30" s="9" customFormat="1" ht="21" customHeight="1" x14ac:dyDescent="0.25">
      <c r="A50" s="95"/>
      <c r="B50" s="8">
        <v>24</v>
      </c>
      <c r="C50" s="95" t="s">
        <v>121</v>
      </c>
      <c r="D50" s="228">
        <v>5</v>
      </c>
      <c r="E50" s="12" t="s">
        <v>93</v>
      </c>
      <c r="F50" s="8" t="s">
        <v>118</v>
      </c>
      <c r="G50" s="62">
        <v>171</v>
      </c>
      <c r="H50" s="62">
        <v>9</v>
      </c>
      <c r="I50" s="62">
        <v>0</v>
      </c>
      <c r="J50" s="12">
        <f t="shared" si="2"/>
        <v>0</v>
      </c>
      <c r="K50" s="12"/>
      <c r="L50" s="311">
        <v>7</v>
      </c>
      <c r="M50" s="8">
        <f t="shared" si="3"/>
        <v>84</v>
      </c>
      <c r="N50" s="62">
        <v>60</v>
      </c>
      <c r="O50" s="62">
        <v>12</v>
      </c>
      <c r="P50" s="8">
        <f t="shared" si="4"/>
        <v>90</v>
      </c>
      <c r="Q50" s="63">
        <f t="shared" si="38"/>
        <v>0</v>
      </c>
      <c r="R50" s="63">
        <f t="shared" si="38"/>
        <v>0</v>
      </c>
      <c r="S50" s="63">
        <f t="shared" si="38"/>
        <v>0</v>
      </c>
      <c r="T50" s="63">
        <f t="shared" si="38"/>
        <v>0</v>
      </c>
      <c r="U50" s="63">
        <f t="shared" si="38"/>
        <v>0</v>
      </c>
      <c r="V50" s="59">
        <f t="shared" si="5"/>
        <v>0</v>
      </c>
      <c r="W50" s="59">
        <f t="shared" si="6"/>
        <v>0</v>
      </c>
      <c r="X50" s="59">
        <f t="shared" si="7"/>
        <v>0</v>
      </c>
      <c r="Y50" s="59">
        <f t="shared" si="8"/>
        <v>0</v>
      </c>
      <c r="Z50" s="59">
        <f t="shared" si="9"/>
        <v>0</v>
      </c>
      <c r="AA50" s="8"/>
    </row>
    <row r="51" spans="1:30" s="9" customFormat="1" ht="21" customHeight="1" x14ac:dyDescent="0.25">
      <c r="A51" s="95"/>
      <c r="B51" s="8">
        <v>25</v>
      </c>
      <c r="C51" s="95" t="s">
        <v>140</v>
      </c>
      <c r="D51" s="228">
        <v>1</v>
      </c>
      <c r="E51" s="12" t="s">
        <v>92</v>
      </c>
      <c r="F51" s="8" t="s">
        <v>118</v>
      </c>
      <c r="G51" s="62">
        <v>14</v>
      </c>
      <c r="H51" s="62">
        <v>11</v>
      </c>
      <c r="I51" s="62">
        <v>0</v>
      </c>
      <c r="J51" s="12">
        <f t="shared" si="2"/>
        <v>3</v>
      </c>
      <c r="K51" s="12"/>
      <c r="L51" s="311">
        <v>1</v>
      </c>
      <c r="M51" s="8">
        <f t="shared" si="3"/>
        <v>12</v>
      </c>
      <c r="N51" s="311">
        <v>-9.4285714285714306</v>
      </c>
      <c r="O51" s="62">
        <v>0</v>
      </c>
      <c r="P51" s="312">
        <f t="shared" si="4"/>
        <v>8.5714285714285694</v>
      </c>
      <c r="Q51" s="63">
        <f t="shared" si="38"/>
        <v>0</v>
      </c>
      <c r="R51" s="63">
        <f t="shared" si="38"/>
        <v>0.78571428571428592</v>
      </c>
      <c r="S51" s="63">
        <f t="shared" si="38"/>
        <v>1</v>
      </c>
      <c r="T51" s="63">
        <f t="shared" si="38"/>
        <v>1</v>
      </c>
      <c r="U51" s="63">
        <f t="shared" si="38"/>
        <v>1</v>
      </c>
      <c r="V51" s="59">
        <f t="shared" si="5"/>
        <v>0</v>
      </c>
      <c r="W51" s="59">
        <f t="shared" si="6"/>
        <v>2.3571428571428577</v>
      </c>
      <c r="X51" s="59">
        <f t="shared" si="7"/>
        <v>0.64285714285714235</v>
      </c>
      <c r="Y51" s="59">
        <f t="shared" si="8"/>
        <v>0</v>
      </c>
      <c r="Z51" s="59">
        <f t="shared" si="9"/>
        <v>0</v>
      </c>
      <c r="AA51" s="8"/>
    </row>
    <row r="52" spans="1:30" s="111" customFormat="1" ht="21" customHeight="1" x14ac:dyDescent="0.25">
      <c r="A52" s="95"/>
      <c r="B52" s="8">
        <v>26</v>
      </c>
      <c r="C52" s="9" t="s">
        <v>138</v>
      </c>
      <c r="D52" s="228">
        <v>1</v>
      </c>
      <c r="E52" s="12" t="s">
        <v>92</v>
      </c>
      <c r="F52" s="8" t="s">
        <v>118</v>
      </c>
      <c r="G52" s="62">
        <v>33</v>
      </c>
      <c r="H52" s="62">
        <v>11</v>
      </c>
      <c r="I52" s="62">
        <v>11</v>
      </c>
      <c r="J52" s="282">
        <f t="shared" si="2"/>
        <v>11</v>
      </c>
      <c r="K52" s="133"/>
      <c r="L52" s="352" t="s">
        <v>206</v>
      </c>
      <c r="M52" s="353"/>
      <c r="N52" s="353"/>
      <c r="O52" s="353"/>
      <c r="P52" s="353"/>
      <c r="Q52" s="353"/>
      <c r="R52" s="353"/>
      <c r="S52" s="353"/>
      <c r="T52" s="353"/>
      <c r="U52" s="353"/>
      <c r="V52" s="62">
        <v>11</v>
      </c>
      <c r="W52" s="62">
        <v>0</v>
      </c>
      <c r="X52" s="62">
        <v>0</v>
      </c>
      <c r="Y52" s="62">
        <v>0</v>
      </c>
      <c r="Z52" s="382">
        <v>22</v>
      </c>
      <c r="AA52" s="133"/>
      <c r="AB52" s="307"/>
      <c r="AC52" s="309"/>
      <c r="AD52" s="309"/>
    </row>
    <row r="53" spans="1:30" s="225" customFormat="1" ht="21" customHeight="1" x14ac:dyDescent="0.25">
      <c r="A53" s="224"/>
      <c r="B53" s="101"/>
      <c r="D53" s="101"/>
      <c r="E53" s="101"/>
      <c r="F53" s="101"/>
      <c r="G53" s="101"/>
      <c r="H53" s="101"/>
      <c r="I53" s="101"/>
      <c r="J53" s="8">
        <f t="shared" si="2"/>
        <v>0</v>
      </c>
      <c r="K53" s="101"/>
      <c r="L53" s="62"/>
      <c r="M53" s="8">
        <f t="shared" si="3"/>
        <v>0</v>
      </c>
      <c r="N53" s="62"/>
      <c r="O53" s="62"/>
      <c r="P53" s="8">
        <f t="shared" si="4"/>
        <v>18</v>
      </c>
      <c r="Q53" s="63">
        <f t="shared" si="38"/>
        <v>0</v>
      </c>
      <c r="R53" s="63">
        <f t="shared" si="38"/>
        <v>0</v>
      </c>
      <c r="S53" s="63">
        <f t="shared" si="38"/>
        <v>0</v>
      </c>
      <c r="T53" s="63">
        <f t="shared" si="38"/>
        <v>0</v>
      </c>
      <c r="U53" s="63">
        <f t="shared" si="38"/>
        <v>0</v>
      </c>
      <c r="V53" s="59">
        <f t="shared" si="5"/>
        <v>0</v>
      </c>
      <c r="W53" s="59">
        <f t="shared" si="6"/>
        <v>0</v>
      </c>
      <c r="X53" s="59">
        <f t="shared" si="7"/>
        <v>0</v>
      </c>
      <c r="Y53" s="59">
        <f t="shared" si="8"/>
        <v>0</v>
      </c>
      <c r="Z53" s="59">
        <f t="shared" si="9"/>
        <v>0</v>
      </c>
      <c r="AA53" s="101"/>
    </row>
    <row r="54" spans="1:30" s="225" customFormat="1" ht="21" customHeight="1" x14ac:dyDescent="0.25">
      <c r="A54" s="224"/>
      <c r="B54" s="101"/>
      <c r="D54" s="101"/>
      <c r="E54" s="101"/>
      <c r="F54" s="101"/>
      <c r="G54" s="101"/>
      <c r="H54" s="101"/>
      <c r="I54" s="101"/>
      <c r="J54" s="8">
        <f t="shared" si="2"/>
        <v>0</v>
      </c>
      <c r="K54" s="101"/>
      <c r="L54" s="62"/>
      <c r="M54" s="8">
        <f t="shared" si="3"/>
        <v>0</v>
      </c>
      <c r="N54" s="62"/>
      <c r="O54" s="62"/>
      <c r="P54" s="8">
        <f t="shared" si="4"/>
        <v>18</v>
      </c>
      <c r="Q54" s="63">
        <f t="shared" si="38"/>
        <v>0</v>
      </c>
      <c r="R54" s="63">
        <f t="shared" si="38"/>
        <v>0</v>
      </c>
      <c r="S54" s="63">
        <f t="shared" si="38"/>
        <v>0</v>
      </c>
      <c r="T54" s="63">
        <f t="shared" si="38"/>
        <v>0</v>
      </c>
      <c r="U54" s="63">
        <f t="shared" si="38"/>
        <v>0</v>
      </c>
      <c r="V54" s="59">
        <f t="shared" si="5"/>
        <v>0</v>
      </c>
      <c r="W54" s="59">
        <f t="shared" si="6"/>
        <v>0</v>
      </c>
      <c r="X54" s="59">
        <f t="shared" si="7"/>
        <v>0</v>
      </c>
      <c r="Y54" s="59">
        <f t="shared" si="8"/>
        <v>0</v>
      </c>
      <c r="Z54" s="59">
        <f t="shared" si="9"/>
        <v>0</v>
      </c>
      <c r="AA54" s="101"/>
    </row>
    <row r="55" spans="1:30" s="9" customFormat="1" ht="21" customHeight="1" x14ac:dyDescent="0.25">
      <c r="A55" s="135"/>
      <c r="B55" s="8"/>
      <c r="D55" s="12"/>
      <c r="E55" s="12"/>
      <c r="F55" s="12"/>
      <c r="G55" s="12"/>
      <c r="H55" s="12"/>
      <c r="I55" s="12"/>
      <c r="J55" s="8">
        <f t="shared" si="2"/>
        <v>0</v>
      </c>
      <c r="K55" s="12"/>
      <c r="L55" s="62"/>
      <c r="M55" s="8">
        <f t="shared" si="3"/>
        <v>0</v>
      </c>
      <c r="N55" s="62"/>
      <c r="O55" s="62"/>
      <c r="P55" s="8">
        <f t="shared" si="4"/>
        <v>18</v>
      </c>
      <c r="Q55" s="63">
        <f t="shared" ref="Q55:U67" si="45">IFERROR(IF(AND((Q$167-$P55)/$M55&gt;0,(Q$167-$P55)/$M55&lt;1),(Q$167-$P55)/$M55,IF((Q$167-$P55)/$M55&gt;0,1,0)),0)</f>
        <v>0</v>
      </c>
      <c r="R55" s="63">
        <f t="shared" si="45"/>
        <v>0</v>
      </c>
      <c r="S55" s="63">
        <f t="shared" si="45"/>
        <v>0</v>
      </c>
      <c r="T55" s="63">
        <f t="shared" si="45"/>
        <v>0</v>
      </c>
      <c r="U55" s="63">
        <f t="shared" si="45"/>
        <v>0</v>
      </c>
      <c r="V55" s="59">
        <f t="shared" si="5"/>
        <v>0</v>
      </c>
      <c r="W55" s="59">
        <f t="shared" si="6"/>
        <v>0</v>
      </c>
      <c r="X55" s="59">
        <f t="shared" si="7"/>
        <v>0</v>
      </c>
      <c r="Y55" s="59">
        <f t="shared" si="8"/>
        <v>0</v>
      </c>
      <c r="Z55" s="59">
        <f t="shared" si="9"/>
        <v>0</v>
      </c>
      <c r="AA55" s="8"/>
    </row>
    <row r="56" spans="1:30" s="225" customFormat="1" ht="21" customHeight="1" x14ac:dyDescent="0.25">
      <c r="A56" s="224"/>
      <c r="B56" s="101"/>
      <c r="D56" s="101"/>
      <c r="E56" s="101"/>
      <c r="F56" s="101"/>
      <c r="G56" s="101"/>
      <c r="H56" s="101"/>
      <c r="I56" s="101"/>
      <c r="J56" s="8">
        <f t="shared" si="2"/>
        <v>0</v>
      </c>
      <c r="K56" s="101"/>
      <c r="L56" s="62"/>
      <c r="M56" s="8">
        <f t="shared" si="3"/>
        <v>0</v>
      </c>
      <c r="N56" s="62"/>
      <c r="O56" s="62"/>
      <c r="P56" s="8">
        <f t="shared" si="4"/>
        <v>18</v>
      </c>
      <c r="Q56" s="63">
        <f t="shared" si="45"/>
        <v>0</v>
      </c>
      <c r="R56" s="63">
        <f t="shared" si="45"/>
        <v>0</v>
      </c>
      <c r="S56" s="63">
        <f t="shared" si="45"/>
        <v>0</v>
      </c>
      <c r="T56" s="63">
        <f t="shared" si="45"/>
        <v>0</v>
      </c>
      <c r="U56" s="63">
        <f t="shared" si="45"/>
        <v>0</v>
      </c>
      <c r="V56" s="59">
        <f t="shared" si="5"/>
        <v>0</v>
      </c>
      <c r="W56" s="59">
        <f t="shared" si="6"/>
        <v>0</v>
      </c>
      <c r="X56" s="59">
        <f t="shared" si="7"/>
        <v>0</v>
      </c>
      <c r="Y56" s="59">
        <f t="shared" si="8"/>
        <v>0</v>
      </c>
      <c r="Z56" s="59">
        <f t="shared" si="9"/>
        <v>0</v>
      </c>
      <c r="AA56" s="101"/>
    </row>
    <row r="57" spans="1:30" s="9" customFormat="1" ht="21" customHeight="1" x14ac:dyDescent="0.25">
      <c r="A57" s="135"/>
      <c r="B57" s="8"/>
      <c r="D57" s="12"/>
      <c r="E57" s="12"/>
      <c r="F57" s="12"/>
      <c r="G57" s="12"/>
      <c r="H57" s="12"/>
      <c r="I57" s="12"/>
      <c r="J57" s="8">
        <f t="shared" si="2"/>
        <v>0</v>
      </c>
      <c r="K57" s="12"/>
      <c r="L57" s="62"/>
      <c r="M57" s="8">
        <f t="shared" si="3"/>
        <v>0</v>
      </c>
      <c r="N57" s="62"/>
      <c r="O57" s="62"/>
      <c r="P57" s="8">
        <f t="shared" si="4"/>
        <v>18</v>
      </c>
      <c r="Q57" s="63">
        <f t="shared" si="45"/>
        <v>0</v>
      </c>
      <c r="R57" s="63">
        <f t="shared" si="45"/>
        <v>0</v>
      </c>
      <c r="S57" s="63">
        <f t="shared" si="45"/>
        <v>0</v>
      </c>
      <c r="T57" s="63">
        <f t="shared" si="45"/>
        <v>0</v>
      </c>
      <c r="U57" s="63">
        <f t="shared" si="45"/>
        <v>0</v>
      </c>
      <c r="V57" s="59">
        <f t="shared" si="5"/>
        <v>0</v>
      </c>
      <c r="W57" s="59">
        <f t="shared" si="6"/>
        <v>0</v>
      </c>
      <c r="X57" s="59">
        <f t="shared" si="7"/>
        <v>0</v>
      </c>
      <c r="Y57" s="59">
        <f t="shared" si="8"/>
        <v>0</v>
      </c>
      <c r="Z57" s="59">
        <f t="shared" si="9"/>
        <v>0</v>
      </c>
      <c r="AA57" s="8"/>
    </row>
    <row r="58" spans="1:30" s="225" customFormat="1" ht="21" customHeight="1" x14ac:dyDescent="0.25">
      <c r="A58" s="224"/>
      <c r="B58" s="101"/>
      <c r="D58" s="101"/>
      <c r="E58" s="101"/>
      <c r="F58" s="101"/>
      <c r="G58" s="101"/>
      <c r="H58" s="101"/>
      <c r="I58" s="101"/>
      <c r="J58" s="8">
        <f t="shared" si="2"/>
        <v>0</v>
      </c>
      <c r="K58" s="101"/>
      <c r="L58" s="62"/>
      <c r="M58" s="8">
        <f t="shared" si="3"/>
        <v>0</v>
      </c>
      <c r="N58" s="62"/>
      <c r="O58" s="62"/>
      <c r="P58" s="8">
        <f t="shared" si="4"/>
        <v>18</v>
      </c>
      <c r="Q58" s="63">
        <f t="shared" si="45"/>
        <v>0</v>
      </c>
      <c r="R58" s="63">
        <f t="shared" si="45"/>
        <v>0</v>
      </c>
      <c r="S58" s="63">
        <f t="shared" si="45"/>
        <v>0</v>
      </c>
      <c r="T58" s="63">
        <f t="shared" si="45"/>
        <v>0</v>
      </c>
      <c r="U58" s="63">
        <f t="shared" si="45"/>
        <v>0</v>
      </c>
      <c r="V58" s="59">
        <f t="shared" si="5"/>
        <v>0</v>
      </c>
      <c r="W58" s="59">
        <f t="shared" si="6"/>
        <v>0</v>
      </c>
      <c r="X58" s="59">
        <f t="shared" si="7"/>
        <v>0</v>
      </c>
      <c r="Y58" s="59">
        <f t="shared" si="8"/>
        <v>0</v>
      </c>
      <c r="Z58" s="59">
        <f t="shared" si="9"/>
        <v>0</v>
      </c>
      <c r="AA58" s="101"/>
    </row>
    <row r="59" spans="1:30" s="225" customFormat="1" ht="21" customHeight="1" x14ac:dyDescent="0.25">
      <c r="A59" s="224"/>
      <c r="B59" s="101"/>
      <c r="D59" s="101"/>
      <c r="E59" s="101"/>
      <c r="F59" s="101"/>
      <c r="G59" s="101"/>
      <c r="H59" s="101"/>
      <c r="I59" s="101"/>
      <c r="J59" s="8">
        <f t="shared" si="2"/>
        <v>0</v>
      </c>
      <c r="K59" s="101"/>
      <c r="L59" s="62"/>
      <c r="M59" s="8">
        <f t="shared" si="3"/>
        <v>0</v>
      </c>
      <c r="N59" s="62"/>
      <c r="O59" s="62"/>
      <c r="P59" s="8">
        <f t="shared" si="4"/>
        <v>18</v>
      </c>
      <c r="Q59" s="63">
        <f t="shared" si="45"/>
        <v>0</v>
      </c>
      <c r="R59" s="63">
        <f t="shared" si="45"/>
        <v>0</v>
      </c>
      <c r="S59" s="63">
        <f t="shared" si="45"/>
        <v>0</v>
      </c>
      <c r="T59" s="63">
        <f t="shared" si="45"/>
        <v>0</v>
      </c>
      <c r="U59" s="63">
        <f t="shared" si="45"/>
        <v>0</v>
      </c>
      <c r="V59" s="59">
        <f t="shared" si="5"/>
        <v>0</v>
      </c>
      <c r="W59" s="59">
        <f t="shared" si="6"/>
        <v>0</v>
      </c>
      <c r="X59" s="59">
        <f t="shared" si="7"/>
        <v>0</v>
      </c>
      <c r="Y59" s="59">
        <f t="shared" si="8"/>
        <v>0</v>
      </c>
      <c r="Z59" s="59">
        <f t="shared" si="9"/>
        <v>0</v>
      </c>
      <c r="AA59" s="101"/>
    </row>
    <row r="60" spans="1:30" s="225" customFormat="1" ht="21" customHeight="1" x14ac:dyDescent="0.25">
      <c r="A60" s="224"/>
      <c r="B60" s="101"/>
      <c r="D60" s="101"/>
      <c r="E60" s="101"/>
      <c r="F60" s="101"/>
      <c r="G60" s="101"/>
      <c r="H60" s="101"/>
      <c r="I60" s="101"/>
      <c r="J60" s="8">
        <f t="shared" si="2"/>
        <v>0</v>
      </c>
      <c r="K60" s="101"/>
      <c r="L60" s="62"/>
      <c r="M60" s="8">
        <f t="shared" si="3"/>
        <v>0</v>
      </c>
      <c r="N60" s="62"/>
      <c r="O60" s="62"/>
      <c r="P60" s="8">
        <f t="shared" si="4"/>
        <v>18</v>
      </c>
      <c r="Q60" s="63">
        <f t="shared" si="45"/>
        <v>0</v>
      </c>
      <c r="R60" s="63">
        <f t="shared" si="45"/>
        <v>0</v>
      </c>
      <c r="S60" s="63">
        <f t="shared" si="45"/>
        <v>0</v>
      </c>
      <c r="T60" s="63">
        <f t="shared" si="45"/>
        <v>0</v>
      </c>
      <c r="U60" s="63">
        <f t="shared" si="45"/>
        <v>0</v>
      </c>
      <c r="V60" s="59">
        <f t="shared" si="5"/>
        <v>0</v>
      </c>
      <c r="W60" s="59">
        <f t="shared" si="6"/>
        <v>0</v>
      </c>
      <c r="X60" s="59">
        <f t="shared" si="7"/>
        <v>0</v>
      </c>
      <c r="Y60" s="59">
        <f t="shared" si="8"/>
        <v>0</v>
      </c>
      <c r="Z60" s="59">
        <f t="shared" si="9"/>
        <v>0</v>
      </c>
      <c r="AA60" s="101"/>
    </row>
    <row r="61" spans="1:30" s="9" customFormat="1" ht="21" customHeight="1" x14ac:dyDescent="0.25">
      <c r="A61" s="135"/>
      <c r="B61" s="8"/>
      <c r="D61" s="12"/>
      <c r="E61" s="12"/>
      <c r="F61" s="12"/>
      <c r="G61" s="12"/>
      <c r="H61" s="12"/>
      <c r="I61" s="12"/>
      <c r="J61" s="8">
        <f t="shared" si="2"/>
        <v>0</v>
      </c>
      <c r="K61" s="12"/>
      <c r="L61" s="62"/>
      <c r="M61" s="8">
        <f t="shared" si="3"/>
        <v>0</v>
      </c>
      <c r="N61" s="62"/>
      <c r="O61" s="62"/>
      <c r="P61" s="8">
        <f t="shared" si="4"/>
        <v>18</v>
      </c>
      <c r="Q61" s="63">
        <f t="shared" si="45"/>
        <v>0</v>
      </c>
      <c r="R61" s="63">
        <f t="shared" si="45"/>
        <v>0</v>
      </c>
      <c r="S61" s="63">
        <f t="shared" si="45"/>
        <v>0</v>
      </c>
      <c r="T61" s="63">
        <f t="shared" si="45"/>
        <v>0</v>
      </c>
      <c r="U61" s="63">
        <f t="shared" si="45"/>
        <v>0</v>
      </c>
      <c r="V61" s="59">
        <f t="shared" si="5"/>
        <v>0</v>
      </c>
      <c r="W61" s="59">
        <f t="shared" si="6"/>
        <v>0</v>
      </c>
      <c r="X61" s="59">
        <f t="shared" si="7"/>
        <v>0</v>
      </c>
      <c r="Y61" s="59">
        <f t="shared" si="8"/>
        <v>0</v>
      </c>
      <c r="Z61" s="59">
        <f t="shared" si="9"/>
        <v>0</v>
      </c>
      <c r="AA61" s="8"/>
    </row>
    <row r="62" spans="1:30" s="9" customFormat="1" ht="21" customHeight="1" x14ac:dyDescent="0.25">
      <c r="A62" s="135"/>
      <c r="B62" s="8"/>
      <c r="D62" s="12"/>
      <c r="E62" s="12"/>
      <c r="F62" s="12"/>
      <c r="G62" s="12"/>
      <c r="H62" s="12"/>
      <c r="I62" s="12"/>
      <c r="J62" s="8">
        <f t="shared" si="2"/>
        <v>0</v>
      </c>
      <c r="K62" s="12"/>
      <c r="L62" s="62"/>
      <c r="M62" s="8">
        <f t="shared" si="3"/>
        <v>0</v>
      </c>
      <c r="N62" s="62"/>
      <c r="O62" s="62"/>
      <c r="P62" s="8">
        <f t="shared" si="4"/>
        <v>18</v>
      </c>
      <c r="Q62" s="63">
        <f t="shared" si="45"/>
        <v>0</v>
      </c>
      <c r="R62" s="63">
        <f t="shared" si="45"/>
        <v>0</v>
      </c>
      <c r="S62" s="63">
        <f t="shared" si="45"/>
        <v>0</v>
      </c>
      <c r="T62" s="63">
        <f t="shared" si="45"/>
        <v>0</v>
      </c>
      <c r="U62" s="63">
        <f t="shared" si="45"/>
        <v>0</v>
      </c>
      <c r="V62" s="59">
        <f t="shared" si="5"/>
        <v>0</v>
      </c>
      <c r="W62" s="59">
        <f t="shared" si="6"/>
        <v>0</v>
      </c>
      <c r="X62" s="59">
        <f t="shared" si="7"/>
        <v>0</v>
      </c>
      <c r="Y62" s="59">
        <f t="shared" si="8"/>
        <v>0</v>
      </c>
      <c r="Z62" s="59">
        <f t="shared" si="9"/>
        <v>0</v>
      </c>
      <c r="AA62" s="8"/>
    </row>
    <row r="63" spans="1:30" s="9" customFormat="1" ht="21" customHeight="1" x14ac:dyDescent="0.25">
      <c r="A63" s="135"/>
      <c r="B63" s="8"/>
      <c r="D63" s="12"/>
      <c r="E63" s="12"/>
      <c r="F63" s="12"/>
      <c r="G63" s="12"/>
      <c r="H63" s="12"/>
      <c r="I63" s="12"/>
      <c r="J63" s="8">
        <f t="shared" si="2"/>
        <v>0</v>
      </c>
      <c r="K63" s="12"/>
      <c r="L63" s="62"/>
      <c r="M63" s="8">
        <f t="shared" si="3"/>
        <v>0</v>
      </c>
      <c r="N63" s="62"/>
      <c r="O63" s="62"/>
      <c r="P63" s="8">
        <f t="shared" si="4"/>
        <v>18</v>
      </c>
      <c r="Q63" s="63">
        <f t="shared" si="45"/>
        <v>0</v>
      </c>
      <c r="R63" s="63">
        <f t="shared" si="45"/>
        <v>0</v>
      </c>
      <c r="S63" s="63">
        <f t="shared" si="45"/>
        <v>0</v>
      </c>
      <c r="T63" s="63">
        <f t="shared" si="45"/>
        <v>0</v>
      </c>
      <c r="U63" s="63">
        <f t="shared" si="45"/>
        <v>0</v>
      </c>
      <c r="V63" s="59">
        <f t="shared" si="5"/>
        <v>0</v>
      </c>
      <c r="W63" s="59">
        <f t="shared" si="6"/>
        <v>0</v>
      </c>
      <c r="X63" s="59">
        <f t="shared" si="7"/>
        <v>0</v>
      </c>
      <c r="Y63" s="59">
        <f t="shared" si="8"/>
        <v>0</v>
      </c>
      <c r="Z63" s="59">
        <f t="shared" si="9"/>
        <v>0</v>
      </c>
      <c r="AA63" s="8"/>
    </row>
    <row r="64" spans="1:30" s="9" customFormat="1" ht="21" customHeight="1" x14ac:dyDescent="0.25">
      <c r="A64" s="135"/>
      <c r="B64" s="8"/>
      <c r="D64" s="12"/>
      <c r="E64" s="12"/>
      <c r="F64" s="12"/>
      <c r="G64" s="12"/>
      <c r="H64" s="12"/>
      <c r="I64" s="12"/>
      <c r="J64" s="8">
        <f t="shared" si="2"/>
        <v>0</v>
      </c>
      <c r="K64" s="12"/>
      <c r="L64" s="62"/>
      <c r="M64" s="8">
        <f t="shared" si="3"/>
        <v>0</v>
      </c>
      <c r="N64" s="62"/>
      <c r="O64" s="62"/>
      <c r="P64" s="8">
        <f t="shared" si="4"/>
        <v>18</v>
      </c>
      <c r="Q64" s="63">
        <f t="shared" si="45"/>
        <v>0</v>
      </c>
      <c r="R64" s="63">
        <f t="shared" si="45"/>
        <v>0</v>
      </c>
      <c r="S64" s="63">
        <f t="shared" si="45"/>
        <v>0</v>
      </c>
      <c r="T64" s="63">
        <f t="shared" si="45"/>
        <v>0</v>
      </c>
      <c r="U64" s="63">
        <f t="shared" si="45"/>
        <v>0</v>
      </c>
      <c r="V64" s="59">
        <f t="shared" si="5"/>
        <v>0</v>
      </c>
      <c r="W64" s="59">
        <f t="shared" si="6"/>
        <v>0</v>
      </c>
      <c r="X64" s="59">
        <f t="shared" si="7"/>
        <v>0</v>
      </c>
      <c r="Y64" s="59">
        <f t="shared" si="8"/>
        <v>0</v>
      </c>
      <c r="Z64" s="59">
        <f t="shared" si="9"/>
        <v>0</v>
      </c>
      <c r="AA64" s="8"/>
    </row>
    <row r="65" spans="1:27" s="9" customFormat="1" ht="21" customHeight="1" x14ac:dyDescent="0.25">
      <c r="A65" s="135"/>
      <c r="B65" s="8"/>
      <c r="D65" s="12"/>
      <c r="E65" s="12"/>
      <c r="F65" s="12"/>
      <c r="G65" s="12"/>
      <c r="H65" s="12"/>
      <c r="I65" s="12"/>
      <c r="J65" s="8">
        <f t="shared" si="2"/>
        <v>0</v>
      </c>
      <c r="K65" s="12"/>
      <c r="L65" s="62"/>
      <c r="M65" s="8">
        <f t="shared" si="3"/>
        <v>0</v>
      </c>
      <c r="N65" s="62"/>
      <c r="O65" s="62"/>
      <c r="P65" s="8">
        <f t="shared" si="4"/>
        <v>18</v>
      </c>
      <c r="Q65" s="63">
        <f t="shared" si="45"/>
        <v>0</v>
      </c>
      <c r="R65" s="63">
        <f t="shared" si="45"/>
        <v>0</v>
      </c>
      <c r="S65" s="63">
        <f t="shared" si="45"/>
        <v>0</v>
      </c>
      <c r="T65" s="63">
        <f t="shared" si="45"/>
        <v>0</v>
      </c>
      <c r="U65" s="63">
        <f t="shared" si="45"/>
        <v>0</v>
      </c>
      <c r="V65" s="59">
        <f t="shared" si="5"/>
        <v>0</v>
      </c>
      <c r="W65" s="59">
        <f t="shared" si="6"/>
        <v>0</v>
      </c>
      <c r="X65" s="59">
        <f t="shared" si="7"/>
        <v>0</v>
      </c>
      <c r="Y65" s="59">
        <f t="shared" si="8"/>
        <v>0</v>
      </c>
      <c r="Z65" s="59">
        <f t="shared" si="9"/>
        <v>0</v>
      </c>
      <c r="AA65" s="8"/>
    </row>
    <row r="66" spans="1:27" s="9" customFormat="1" ht="21" customHeight="1" x14ac:dyDescent="0.25">
      <c r="A66" s="135"/>
      <c r="B66" s="8"/>
      <c r="D66" s="12"/>
      <c r="E66" s="12"/>
      <c r="F66" s="12"/>
      <c r="G66" s="12"/>
      <c r="H66" s="12"/>
      <c r="I66" s="12"/>
      <c r="J66" s="8">
        <f t="shared" si="2"/>
        <v>0</v>
      </c>
      <c r="K66" s="12"/>
      <c r="L66" s="62"/>
      <c r="M66" s="8">
        <f t="shared" si="3"/>
        <v>0</v>
      </c>
      <c r="N66" s="62"/>
      <c r="O66" s="62"/>
      <c r="P66" s="8">
        <f t="shared" si="4"/>
        <v>18</v>
      </c>
      <c r="Q66" s="63">
        <f t="shared" si="45"/>
        <v>0</v>
      </c>
      <c r="R66" s="63">
        <f t="shared" si="45"/>
        <v>0</v>
      </c>
      <c r="S66" s="63">
        <f t="shared" si="45"/>
        <v>0</v>
      </c>
      <c r="T66" s="63">
        <f t="shared" si="45"/>
        <v>0</v>
      </c>
      <c r="U66" s="63">
        <f t="shared" si="45"/>
        <v>0</v>
      </c>
      <c r="V66" s="59">
        <f t="shared" si="5"/>
        <v>0</v>
      </c>
      <c r="W66" s="59">
        <f t="shared" si="6"/>
        <v>0</v>
      </c>
      <c r="X66" s="59">
        <f t="shared" si="7"/>
        <v>0</v>
      </c>
      <c r="Y66" s="59">
        <f t="shared" si="8"/>
        <v>0</v>
      </c>
      <c r="Z66" s="59">
        <f t="shared" si="9"/>
        <v>0</v>
      </c>
      <c r="AA66" s="8"/>
    </row>
    <row r="67" spans="1:27" s="9" customFormat="1" ht="21" customHeight="1" x14ac:dyDescent="0.25">
      <c r="A67" s="135"/>
      <c r="B67" s="8"/>
      <c r="D67" s="12"/>
      <c r="E67" s="12"/>
      <c r="F67" s="12"/>
      <c r="G67" s="12"/>
      <c r="H67" s="12"/>
      <c r="I67" s="12"/>
      <c r="J67" s="8">
        <f t="shared" si="2"/>
        <v>0</v>
      </c>
      <c r="K67" s="12"/>
      <c r="L67" s="62"/>
      <c r="M67" s="8">
        <f t="shared" si="3"/>
        <v>0</v>
      </c>
      <c r="N67" s="62"/>
      <c r="O67" s="62"/>
      <c r="P67" s="8">
        <f t="shared" si="4"/>
        <v>18</v>
      </c>
      <c r="Q67" s="63">
        <f t="shared" si="45"/>
        <v>0</v>
      </c>
      <c r="R67" s="63">
        <f t="shared" si="45"/>
        <v>0</v>
      </c>
      <c r="S67" s="63">
        <f t="shared" si="45"/>
        <v>0</v>
      </c>
      <c r="T67" s="63">
        <f t="shared" si="45"/>
        <v>0</v>
      </c>
      <c r="U67" s="63">
        <f t="shared" si="45"/>
        <v>0</v>
      </c>
      <c r="V67" s="59">
        <f t="shared" si="5"/>
        <v>0</v>
      </c>
      <c r="W67" s="59">
        <f t="shared" si="6"/>
        <v>0</v>
      </c>
      <c r="X67" s="59">
        <f t="shared" si="7"/>
        <v>0</v>
      </c>
      <c r="Y67" s="59">
        <f t="shared" si="8"/>
        <v>0</v>
      </c>
      <c r="Z67" s="59">
        <f t="shared" si="9"/>
        <v>0</v>
      </c>
      <c r="AA67" s="8"/>
    </row>
    <row r="68" spans="1:27" s="9" customFormat="1" ht="21" customHeight="1" x14ac:dyDescent="0.25">
      <c r="A68" s="135"/>
      <c r="B68" s="8"/>
      <c r="D68" s="12"/>
      <c r="E68" s="12"/>
      <c r="F68" s="12"/>
      <c r="G68" s="12"/>
      <c r="H68" s="12"/>
      <c r="I68" s="12"/>
      <c r="J68" s="8">
        <f t="shared" si="2"/>
        <v>0</v>
      </c>
      <c r="K68" s="12"/>
      <c r="L68" s="62"/>
      <c r="M68" s="8">
        <f t="shared" si="3"/>
        <v>0</v>
      </c>
      <c r="N68" s="62"/>
      <c r="O68" s="62"/>
      <c r="P68" s="8">
        <f t="shared" si="4"/>
        <v>18</v>
      </c>
      <c r="Q68" s="63">
        <f t="shared" ref="Q68:U99" si="46">IFERROR(IF(AND((Q$167-$P68)/$M68&gt;0,(Q$167-$P68)/$M68&lt;1),(Q$167-$P68)/$M68,IF((Q$167-$P68)/$M68&gt;0,1,0)),0)</f>
        <v>0</v>
      </c>
      <c r="R68" s="63">
        <f t="shared" si="46"/>
        <v>0</v>
      </c>
      <c r="S68" s="63">
        <f t="shared" si="46"/>
        <v>0</v>
      </c>
      <c r="T68" s="63">
        <f t="shared" si="46"/>
        <v>0</v>
      </c>
      <c r="U68" s="63">
        <f t="shared" si="46"/>
        <v>0</v>
      </c>
      <c r="V68" s="59">
        <f t="shared" si="5"/>
        <v>0</v>
      </c>
      <c r="W68" s="59">
        <f t="shared" si="6"/>
        <v>0</v>
      </c>
      <c r="X68" s="59">
        <f t="shared" si="7"/>
        <v>0</v>
      </c>
      <c r="Y68" s="59">
        <f t="shared" si="8"/>
        <v>0</v>
      </c>
      <c r="Z68" s="59">
        <f t="shared" si="9"/>
        <v>0</v>
      </c>
      <c r="AA68" s="8"/>
    </row>
    <row r="69" spans="1:27" s="9" customFormat="1" ht="21" customHeight="1" x14ac:dyDescent="0.25">
      <c r="A69" s="135"/>
      <c r="B69" s="8"/>
      <c r="D69" s="12"/>
      <c r="E69" s="12"/>
      <c r="F69" s="12"/>
      <c r="G69" s="12"/>
      <c r="H69" s="12"/>
      <c r="I69" s="12"/>
      <c r="J69" s="8">
        <f t="shared" si="2"/>
        <v>0</v>
      </c>
      <c r="K69" s="12"/>
      <c r="L69" s="62"/>
      <c r="M69" s="8">
        <f t="shared" si="3"/>
        <v>0</v>
      </c>
      <c r="N69" s="62"/>
      <c r="O69" s="62"/>
      <c r="P69" s="8">
        <f t="shared" si="4"/>
        <v>18</v>
      </c>
      <c r="Q69" s="63">
        <f t="shared" si="46"/>
        <v>0</v>
      </c>
      <c r="R69" s="63">
        <f t="shared" si="46"/>
        <v>0</v>
      </c>
      <c r="S69" s="63">
        <f t="shared" si="46"/>
        <v>0</v>
      </c>
      <c r="T69" s="63">
        <f t="shared" si="46"/>
        <v>0</v>
      </c>
      <c r="U69" s="63">
        <f t="shared" si="46"/>
        <v>0</v>
      </c>
      <c r="V69" s="59">
        <f t="shared" si="5"/>
        <v>0</v>
      </c>
      <c r="W69" s="59">
        <f t="shared" si="6"/>
        <v>0</v>
      </c>
      <c r="X69" s="59">
        <f t="shared" si="7"/>
        <v>0</v>
      </c>
      <c r="Y69" s="59">
        <f t="shared" si="8"/>
        <v>0</v>
      </c>
      <c r="Z69" s="59">
        <f t="shared" si="9"/>
        <v>0</v>
      </c>
      <c r="AA69" s="8"/>
    </row>
    <row r="70" spans="1:27" s="9" customFormat="1" ht="21" customHeight="1" x14ac:dyDescent="0.25">
      <c r="A70" s="135"/>
      <c r="B70" s="8"/>
      <c r="D70" s="12"/>
      <c r="E70" s="12"/>
      <c r="F70" s="12"/>
      <c r="G70" s="12"/>
      <c r="H70" s="12"/>
      <c r="I70" s="12"/>
      <c r="J70" s="8">
        <f t="shared" si="2"/>
        <v>0</v>
      </c>
      <c r="K70" s="12"/>
      <c r="L70" s="62"/>
      <c r="M70" s="8">
        <f t="shared" si="3"/>
        <v>0</v>
      </c>
      <c r="N70" s="62"/>
      <c r="O70" s="62"/>
      <c r="P70" s="8">
        <f t="shared" si="4"/>
        <v>18</v>
      </c>
      <c r="Q70" s="63">
        <f t="shared" si="46"/>
        <v>0</v>
      </c>
      <c r="R70" s="63">
        <f t="shared" si="46"/>
        <v>0</v>
      </c>
      <c r="S70" s="63">
        <f t="shared" si="46"/>
        <v>0</v>
      </c>
      <c r="T70" s="63">
        <f t="shared" si="46"/>
        <v>0</v>
      </c>
      <c r="U70" s="63">
        <f t="shared" si="46"/>
        <v>0</v>
      </c>
      <c r="V70" s="59">
        <f t="shared" si="5"/>
        <v>0</v>
      </c>
      <c r="W70" s="59">
        <f t="shared" si="6"/>
        <v>0</v>
      </c>
      <c r="X70" s="59">
        <f t="shared" si="7"/>
        <v>0</v>
      </c>
      <c r="Y70" s="59">
        <f t="shared" si="8"/>
        <v>0</v>
      </c>
      <c r="Z70" s="59">
        <f t="shared" si="9"/>
        <v>0</v>
      </c>
      <c r="AA70" s="8"/>
    </row>
    <row r="71" spans="1:27" s="9" customFormat="1" ht="21" customHeight="1" x14ac:dyDescent="0.25">
      <c r="A71" s="135"/>
      <c r="B71" s="8"/>
      <c r="D71" s="12"/>
      <c r="E71" s="12"/>
      <c r="F71" s="12"/>
      <c r="G71" s="12"/>
      <c r="H71" s="12"/>
      <c r="I71" s="12"/>
      <c r="J71" s="8">
        <f t="shared" si="2"/>
        <v>0</v>
      </c>
      <c r="K71" s="12"/>
      <c r="L71" s="62"/>
      <c r="M71" s="8">
        <f t="shared" si="3"/>
        <v>0</v>
      </c>
      <c r="N71" s="62"/>
      <c r="O71" s="62"/>
      <c r="P71" s="8">
        <f t="shared" si="4"/>
        <v>18</v>
      </c>
      <c r="Q71" s="63">
        <f t="shared" si="46"/>
        <v>0</v>
      </c>
      <c r="R71" s="63">
        <f t="shared" si="46"/>
        <v>0</v>
      </c>
      <c r="S71" s="63">
        <f t="shared" si="46"/>
        <v>0</v>
      </c>
      <c r="T71" s="63">
        <f t="shared" si="46"/>
        <v>0</v>
      </c>
      <c r="U71" s="63">
        <f t="shared" si="46"/>
        <v>0</v>
      </c>
      <c r="V71" s="59">
        <f t="shared" si="5"/>
        <v>0</v>
      </c>
      <c r="W71" s="59">
        <f t="shared" si="6"/>
        <v>0</v>
      </c>
      <c r="X71" s="59">
        <f t="shared" si="7"/>
        <v>0</v>
      </c>
      <c r="Y71" s="59">
        <f t="shared" si="8"/>
        <v>0</v>
      </c>
      <c r="Z71" s="59">
        <f t="shared" si="9"/>
        <v>0</v>
      </c>
      <c r="AA71" s="8"/>
    </row>
    <row r="72" spans="1:27" s="9" customFormat="1" ht="21" customHeight="1" x14ac:dyDescent="0.25">
      <c r="A72" s="135"/>
      <c r="B72" s="8"/>
      <c r="D72" s="12"/>
      <c r="E72" s="12"/>
      <c r="F72" s="12"/>
      <c r="G72" s="12"/>
      <c r="H72" s="12"/>
      <c r="I72" s="12"/>
      <c r="J72" s="8">
        <f t="shared" si="2"/>
        <v>0</v>
      </c>
      <c r="K72" s="12"/>
      <c r="L72" s="62"/>
      <c r="M72" s="8">
        <f t="shared" si="3"/>
        <v>0</v>
      </c>
      <c r="N72" s="62"/>
      <c r="O72" s="62"/>
      <c r="P72" s="8">
        <f t="shared" si="4"/>
        <v>18</v>
      </c>
      <c r="Q72" s="63">
        <f t="shared" si="46"/>
        <v>0</v>
      </c>
      <c r="R72" s="63">
        <f t="shared" si="46"/>
        <v>0</v>
      </c>
      <c r="S72" s="63">
        <f t="shared" si="46"/>
        <v>0</v>
      </c>
      <c r="T72" s="63">
        <f t="shared" si="46"/>
        <v>0</v>
      </c>
      <c r="U72" s="63">
        <f t="shared" si="46"/>
        <v>0</v>
      </c>
      <c r="V72" s="59">
        <f t="shared" si="5"/>
        <v>0</v>
      </c>
      <c r="W72" s="59">
        <f t="shared" si="6"/>
        <v>0</v>
      </c>
      <c r="X72" s="59">
        <f t="shared" si="7"/>
        <v>0</v>
      </c>
      <c r="Y72" s="59">
        <f t="shared" si="8"/>
        <v>0</v>
      </c>
      <c r="Z72" s="59">
        <f t="shared" si="9"/>
        <v>0</v>
      </c>
      <c r="AA72" s="8"/>
    </row>
    <row r="73" spans="1:27" s="9" customFormat="1" ht="21" customHeight="1" x14ac:dyDescent="0.25">
      <c r="A73" s="135"/>
      <c r="B73" s="8"/>
      <c r="D73" s="12"/>
      <c r="E73" s="12"/>
      <c r="F73" s="12"/>
      <c r="G73" s="12"/>
      <c r="H73" s="12"/>
      <c r="I73" s="12"/>
      <c r="J73" s="8">
        <f t="shared" si="2"/>
        <v>0</v>
      </c>
      <c r="K73" s="12"/>
      <c r="L73" s="62"/>
      <c r="M73" s="8">
        <f t="shared" si="3"/>
        <v>0</v>
      </c>
      <c r="N73" s="62"/>
      <c r="O73" s="62"/>
      <c r="P73" s="8">
        <f t="shared" si="4"/>
        <v>18</v>
      </c>
      <c r="Q73" s="63">
        <f t="shared" si="46"/>
        <v>0</v>
      </c>
      <c r="R73" s="63">
        <f t="shared" si="46"/>
        <v>0</v>
      </c>
      <c r="S73" s="63">
        <f t="shared" si="46"/>
        <v>0</v>
      </c>
      <c r="T73" s="63">
        <f t="shared" si="46"/>
        <v>0</v>
      </c>
      <c r="U73" s="63">
        <f t="shared" si="46"/>
        <v>0</v>
      </c>
      <c r="V73" s="59">
        <f t="shared" si="5"/>
        <v>0</v>
      </c>
      <c r="W73" s="59">
        <f t="shared" si="6"/>
        <v>0</v>
      </c>
      <c r="X73" s="59">
        <f t="shared" si="7"/>
        <v>0</v>
      </c>
      <c r="Y73" s="59">
        <f t="shared" si="8"/>
        <v>0</v>
      </c>
      <c r="Z73" s="59">
        <f t="shared" si="9"/>
        <v>0</v>
      </c>
      <c r="AA73" s="8"/>
    </row>
    <row r="74" spans="1:27" s="9" customFormat="1" ht="21" customHeight="1" x14ac:dyDescent="0.25">
      <c r="A74" s="135"/>
      <c r="B74" s="8"/>
      <c r="D74" s="12"/>
      <c r="E74" s="12"/>
      <c r="F74" s="12"/>
      <c r="G74" s="12"/>
      <c r="H74" s="12"/>
      <c r="I74" s="12"/>
      <c r="J74" s="8">
        <f t="shared" si="2"/>
        <v>0</v>
      </c>
      <c r="K74" s="12"/>
      <c r="L74" s="62"/>
      <c r="M74" s="8">
        <f t="shared" si="3"/>
        <v>0</v>
      </c>
      <c r="N74" s="62"/>
      <c r="O74" s="62"/>
      <c r="P74" s="8">
        <f t="shared" si="4"/>
        <v>18</v>
      </c>
      <c r="Q74" s="63">
        <f t="shared" si="46"/>
        <v>0</v>
      </c>
      <c r="R74" s="63">
        <f t="shared" si="46"/>
        <v>0</v>
      </c>
      <c r="S74" s="63">
        <f t="shared" si="46"/>
        <v>0</v>
      </c>
      <c r="T74" s="63">
        <f t="shared" si="46"/>
        <v>0</v>
      </c>
      <c r="U74" s="63">
        <f t="shared" si="46"/>
        <v>0</v>
      </c>
      <c r="V74" s="59">
        <f t="shared" si="5"/>
        <v>0</v>
      </c>
      <c r="W74" s="59">
        <f t="shared" si="6"/>
        <v>0</v>
      </c>
      <c r="X74" s="59">
        <f t="shared" si="7"/>
        <v>0</v>
      </c>
      <c r="Y74" s="59">
        <f t="shared" si="8"/>
        <v>0</v>
      </c>
      <c r="Z74" s="59">
        <f t="shared" si="9"/>
        <v>0</v>
      </c>
      <c r="AA74" s="8"/>
    </row>
    <row r="75" spans="1:27" s="9" customFormat="1" ht="21" customHeight="1" x14ac:dyDescent="0.25">
      <c r="A75" s="135"/>
      <c r="B75" s="8"/>
      <c r="D75" s="12"/>
      <c r="E75" s="12"/>
      <c r="F75" s="12"/>
      <c r="G75" s="12"/>
      <c r="H75" s="12"/>
      <c r="I75" s="12"/>
      <c r="J75" s="8">
        <f t="shared" si="2"/>
        <v>0</v>
      </c>
      <c r="K75" s="12"/>
      <c r="L75" s="62"/>
      <c r="M75" s="8">
        <f t="shared" si="3"/>
        <v>0</v>
      </c>
      <c r="N75" s="62"/>
      <c r="O75" s="62"/>
      <c r="P75" s="8">
        <f t="shared" si="4"/>
        <v>18</v>
      </c>
      <c r="Q75" s="63">
        <f t="shared" si="46"/>
        <v>0</v>
      </c>
      <c r="R75" s="63">
        <f t="shared" si="46"/>
        <v>0</v>
      </c>
      <c r="S75" s="63">
        <f t="shared" si="46"/>
        <v>0</v>
      </c>
      <c r="T75" s="63">
        <f t="shared" si="46"/>
        <v>0</v>
      </c>
      <c r="U75" s="63">
        <f t="shared" si="46"/>
        <v>0</v>
      </c>
      <c r="V75" s="59">
        <f t="shared" si="5"/>
        <v>0</v>
      </c>
      <c r="W75" s="59">
        <f t="shared" si="6"/>
        <v>0</v>
      </c>
      <c r="X75" s="59">
        <f t="shared" si="7"/>
        <v>0</v>
      </c>
      <c r="Y75" s="59">
        <f t="shared" si="8"/>
        <v>0</v>
      </c>
      <c r="Z75" s="59">
        <f t="shared" si="9"/>
        <v>0</v>
      </c>
      <c r="AA75" s="8"/>
    </row>
    <row r="76" spans="1:27" s="9" customFormat="1" ht="21" customHeight="1" x14ac:dyDescent="0.25">
      <c r="A76" s="135"/>
      <c r="B76" s="8"/>
      <c r="D76" s="12"/>
      <c r="E76" s="12"/>
      <c r="F76" s="12"/>
      <c r="G76" s="12"/>
      <c r="H76" s="12"/>
      <c r="I76" s="12"/>
      <c r="J76" s="8">
        <f t="shared" si="2"/>
        <v>0</v>
      </c>
      <c r="K76" s="12"/>
      <c r="L76" s="62"/>
      <c r="M76" s="8">
        <f t="shared" si="3"/>
        <v>0</v>
      </c>
      <c r="N76" s="62"/>
      <c r="O76" s="62"/>
      <c r="P76" s="8">
        <f t="shared" si="4"/>
        <v>18</v>
      </c>
      <c r="Q76" s="63">
        <f t="shared" si="46"/>
        <v>0</v>
      </c>
      <c r="R76" s="63">
        <f t="shared" si="46"/>
        <v>0</v>
      </c>
      <c r="S76" s="63">
        <f t="shared" si="46"/>
        <v>0</v>
      </c>
      <c r="T76" s="63">
        <f t="shared" si="46"/>
        <v>0</v>
      </c>
      <c r="U76" s="63">
        <f t="shared" si="46"/>
        <v>0</v>
      </c>
      <c r="V76" s="59">
        <f t="shared" si="5"/>
        <v>0</v>
      </c>
      <c r="W76" s="59">
        <f t="shared" si="6"/>
        <v>0</v>
      </c>
      <c r="X76" s="59">
        <f t="shared" si="7"/>
        <v>0</v>
      </c>
      <c r="Y76" s="59">
        <f t="shared" si="8"/>
        <v>0</v>
      </c>
      <c r="Z76" s="59">
        <f t="shared" si="9"/>
        <v>0</v>
      </c>
      <c r="AA76" s="8"/>
    </row>
    <row r="77" spans="1:27" s="9" customFormat="1" ht="21" customHeight="1" x14ac:dyDescent="0.25">
      <c r="A77" s="135"/>
      <c r="B77" s="8"/>
      <c r="D77" s="12"/>
      <c r="E77" s="12"/>
      <c r="F77" s="12"/>
      <c r="G77" s="12"/>
      <c r="H77" s="12"/>
      <c r="I77" s="12"/>
      <c r="J77" s="8">
        <f t="shared" si="2"/>
        <v>0</v>
      </c>
      <c r="K77" s="12"/>
      <c r="L77" s="62"/>
      <c r="M77" s="8">
        <f t="shared" si="3"/>
        <v>0</v>
      </c>
      <c r="N77" s="62"/>
      <c r="O77" s="62"/>
      <c r="P77" s="8">
        <f t="shared" si="4"/>
        <v>18</v>
      </c>
      <c r="Q77" s="63">
        <f t="shared" si="46"/>
        <v>0</v>
      </c>
      <c r="R77" s="63">
        <f t="shared" si="46"/>
        <v>0</v>
      </c>
      <c r="S77" s="63">
        <f t="shared" si="46"/>
        <v>0</v>
      </c>
      <c r="T77" s="63">
        <f t="shared" si="46"/>
        <v>0</v>
      </c>
      <c r="U77" s="63">
        <f t="shared" si="46"/>
        <v>0</v>
      </c>
      <c r="V77" s="59">
        <f t="shared" si="5"/>
        <v>0</v>
      </c>
      <c r="W77" s="59">
        <f t="shared" si="6"/>
        <v>0</v>
      </c>
      <c r="X77" s="59">
        <f t="shared" si="7"/>
        <v>0</v>
      </c>
      <c r="Y77" s="59">
        <f t="shared" si="8"/>
        <v>0</v>
      </c>
      <c r="Z77" s="59">
        <f t="shared" si="9"/>
        <v>0</v>
      </c>
      <c r="AA77" s="8"/>
    </row>
    <row r="78" spans="1:27" s="9" customFormat="1" ht="21" customHeight="1" x14ac:dyDescent="0.25">
      <c r="A78" s="135"/>
      <c r="B78" s="8"/>
      <c r="D78" s="12"/>
      <c r="E78" s="12"/>
      <c r="F78" s="12"/>
      <c r="G78" s="12"/>
      <c r="H78" s="12"/>
      <c r="I78" s="12"/>
      <c r="J78" s="8">
        <f t="shared" si="2"/>
        <v>0</v>
      </c>
      <c r="K78" s="12"/>
      <c r="L78" s="62"/>
      <c r="M78" s="8">
        <f t="shared" si="3"/>
        <v>0</v>
      </c>
      <c r="N78" s="62"/>
      <c r="O78" s="62"/>
      <c r="P78" s="8">
        <f t="shared" si="4"/>
        <v>18</v>
      </c>
      <c r="Q78" s="63">
        <f t="shared" si="46"/>
        <v>0</v>
      </c>
      <c r="R78" s="63">
        <f t="shared" si="46"/>
        <v>0</v>
      </c>
      <c r="S78" s="63">
        <f t="shared" si="46"/>
        <v>0</v>
      </c>
      <c r="T78" s="63">
        <f t="shared" si="46"/>
        <v>0</v>
      </c>
      <c r="U78" s="63">
        <f t="shared" si="46"/>
        <v>0</v>
      </c>
      <c r="V78" s="59">
        <f t="shared" si="5"/>
        <v>0</v>
      </c>
      <c r="W78" s="59">
        <f t="shared" si="6"/>
        <v>0</v>
      </c>
      <c r="X78" s="59">
        <f t="shared" si="7"/>
        <v>0</v>
      </c>
      <c r="Y78" s="59">
        <f t="shared" si="8"/>
        <v>0</v>
      </c>
      <c r="Z78" s="59">
        <f t="shared" si="9"/>
        <v>0</v>
      </c>
      <c r="AA78" s="8"/>
    </row>
    <row r="79" spans="1:27" s="9" customFormat="1" ht="21" customHeight="1" x14ac:dyDescent="0.25">
      <c r="A79" s="135"/>
      <c r="B79" s="8"/>
      <c r="D79" s="12"/>
      <c r="E79" s="12"/>
      <c r="F79" s="12"/>
      <c r="G79" s="12"/>
      <c r="H79" s="12"/>
      <c r="I79" s="12"/>
      <c r="J79" s="8">
        <f t="shared" si="2"/>
        <v>0</v>
      </c>
      <c r="K79" s="12"/>
      <c r="L79" s="62"/>
      <c r="M79" s="8">
        <f t="shared" si="3"/>
        <v>0</v>
      </c>
      <c r="N79" s="62"/>
      <c r="O79" s="62"/>
      <c r="P79" s="8">
        <f t="shared" si="4"/>
        <v>18</v>
      </c>
      <c r="Q79" s="63">
        <f t="shared" si="46"/>
        <v>0</v>
      </c>
      <c r="R79" s="63">
        <f t="shared" si="46"/>
        <v>0</v>
      </c>
      <c r="S79" s="63">
        <f t="shared" si="46"/>
        <v>0</v>
      </c>
      <c r="T79" s="63">
        <f t="shared" si="46"/>
        <v>0</v>
      </c>
      <c r="U79" s="63">
        <f t="shared" si="46"/>
        <v>0</v>
      </c>
      <c r="V79" s="59">
        <f t="shared" si="5"/>
        <v>0</v>
      </c>
      <c r="W79" s="59">
        <f t="shared" si="6"/>
        <v>0</v>
      </c>
      <c r="X79" s="59">
        <f t="shared" si="7"/>
        <v>0</v>
      </c>
      <c r="Y79" s="59">
        <f t="shared" si="8"/>
        <v>0</v>
      </c>
      <c r="Z79" s="59">
        <f t="shared" si="9"/>
        <v>0</v>
      </c>
      <c r="AA79" s="8"/>
    </row>
    <row r="80" spans="1:27" s="95" customFormat="1" ht="21" customHeight="1" x14ac:dyDescent="0.25">
      <c r="A80" s="136"/>
      <c r="B80" s="8"/>
      <c r="D80" s="12"/>
      <c r="E80" s="12"/>
      <c r="F80" s="12"/>
      <c r="G80" s="12"/>
      <c r="H80" s="12"/>
      <c r="I80" s="12"/>
      <c r="J80" s="8">
        <f t="shared" si="2"/>
        <v>0</v>
      </c>
      <c r="K80" s="12"/>
      <c r="L80" s="62"/>
      <c r="M80" s="8">
        <f t="shared" si="3"/>
        <v>0</v>
      </c>
      <c r="N80" s="62"/>
      <c r="O80" s="62"/>
      <c r="P80" s="8">
        <f t="shared" si="4"/>
        <v>18</v>
      </c>
      <c r="Q80" s="63">
        <f t="shared" si="46"/>
        <v>0</v>
      </c>
      <c r="R80" s="63">
        <f t="shared" si="46"/>
        <v>0</v>
      </c>
      <c r="S80" s="63">
        <f t="shared" si="46"/>
        <v>0</v>
      </c>
      <c r="T80" s="63">
        <f t="shared" si="46"/>
        <v>0</v>
      </c>
      <c r="U80" s="63">
        <f t="shared" si="46"/>
        <v>0</v>
      </c>
      <c r="V80" s="59">
        <f t="shared" si="5"/>
        <v>0</v>
      </c>
      <c r="W80" s="59">
        <f t="shared" si="6"/>
        <v>0</v>
      </c>
      <c r="X80" s="59">
        <f t="shared" si="7"/>
        <v>0</v>
      </c>
      <c r="Y80" s="59">
        <f t="shared" si="8"/>
        <v>0</v>
      </c>
      <c r="Z80" s="59">
        <f t="shared" si="9"/>
        <v>0</v>
      </c>
      <c r="AA80" s="12"/>
    </row>
    <row r="81" spans="1:27" s="9" customFormat="1" ht="21" customHeight="1" x14ac:dyDescent="0.25">
      <c r="A81" s="135"/>
      <c r="B81" s="8"/>
      <c r="D81" s="12"/>
      <c r="E81" s="12"/>
      <c r="F81" s="12"/>
      <c r="G81" s="12"/>
      <c r="H81" s="12"/>
      <c r="I81" s="12"/>
      <c r="J81" s="8">
        <f t="shared" si="2"/>
        <v>0</v>
      </c>
      <c r="K81" s="12"/>
      <c r="L81" s="62"/>
      <c r="M81" s="8">
        <f t="shared" si="3"/>
        <v>0</v>
      </c>
      <c r="N81" s="62"/>
      <c r="O81" s="62"/>
      <c r="P81" s="8">
        <f t="shared" si="4"/>
        <v>18</v>
      </c>
      <c r="Q81" s="63">
        <f t="shared" si="46"/>
        <v>0</v>
      </c>
      <c r="R81" s="63">
        <f t="shared" si="46"/>
        <v>0</v>
      </c>
      <c r="S81" s="63">
        <f t="shared" si="46"/>
        <v>0</v>
      </c>
      <c r="T81" s="63">
        <f t="shared" si="46"/>
        <v>0</v>
      </c>
      <c r="U81" s="63">
        <f t="shared" si="46"/>
        <v>0</v>
      </c>
      <c r="V81" s="59">
        <f t="shared" si="5"/>
        <v>0</v>
      </c>
      <c r="W81" s="59">
        <f t="shared" si="6"/>
        <v>0</v>
      </c>
      <c r="X81" s="59">
        <f t="shared" si="7"/>
        <v>0</v>
      </c>
      <c r="Y81" s="59">
        <f t="shared" si="8"/>
        <v>0</v>
      </c>
      <c r="Z81" s="59">
        <f t="shared" si="9"/>
        <v>0</v>
      </c>
      <c r="AA81" s="8"/>
    </row>
    <row r="82" spans="1:27" s="9" customFormat="1" ht="21" customHeight="1" x14ac:dyDescent="0.25">
      <c r="A82" s="136"/>
      <c r="B82" s="8"/>
      <c r="D82" s="12"/>
      <c r="E82" s="12"/>
      <c r="F82" s="12"/>
      <c r="G82" s="12"/>
      <c r="H82" s="12"/>
      <c r="I82" s="12"/>
      <c r="J82" s="8">
        <f t="shared" si="2"/>
        <v>0</v>
      </c>
      <c r="K82" s="12"/>
      <c r="L82" s="62"/>
      <c r="M82" s="8">
        <f t="shared" si="3"/>
        <v>0</v>
      </c>
      <c r="N82" s="62"/>
      <c r="O82" s="62"/>
      <c r="P82" s="8">
        <f t="shared" si="4"/>
        <v>18</v>
      </c>
      <c r="Q82" s="63">
        <f t="shared" si="46"/>
        <v>0</v>
      </c>
      <c r="R82" s="63">
        <f t="shared" si="46"/>
        <v>0</v>
      </c>
      <c r="S82" s="63">
        <f t="shared" si="46"/>
        <v>0</v>
      </c>
      <c r="T82" s="63">
        <f t="shared" si="46"/>
        <v>0</v>
      </c>
      <c r="U82" s="63">
        <f t="shared" si="46"/>
        <v>0</v>
      </c>
      <c r="V82" s="59">
        <f t="shared" si="5"/>
        <v>0</v>
      </c>
      <c r="W82" s="59">
        <f t="shared" si="6"/>
        <v>0</v>
      </c>
      <c r="X82" s="59">
        <f t="shared" si="7"/>
        <v>0</v>
      </c>
      <c r="Y82" s="59">
        <f t="shared" si="8"/>
        <v>0</v>
      </c>
      <c r="Z82" s="59">
        <f t="shared" si="9"/>
        <v>0</v>
      </c>
      <c r="AA82" s="8"/>
    </row>
    <row r="83" spans="1:27" s="225" customFormat="1" ht="21" customHeight="1" x14ac:dyDescent="0.25">
      <c r="A83" s="224"/>
      <c r="B83" s="101"/>
      <c r="D83" s="101"/>
      <c r="E83" s="101"/>
      <c r="F83" s="101"/>
      <c r="G83" s="101"/>
      <c r="H83" s="101"/>
      <c r="I83" s="101"/>
      <c r="J83" s="8">
        <f t="shared" si="2"/>
        <v>0</v>
      </c>
      <c r="K83" s="101"/>
      <c r="L83" s="62"/>
      <c r="M83" s="8">
        <f t="shared" si="3"/>
        <v>0</v>
      </c>
      <c r="N83" s="62"/>
      <c r="O83" s="62"/>
      <c r="P83" s="8">
        <f t="shared" si="4"/>
        <v>18</v>
      </c>
      <c r="Q83" s="63">
        <f t="shared" si="46"/>
        <v>0</v>
      </c>
      <c r="R83" s="63">
        <f t="shared" si="46"/>
        <v>0</v>
      </c>
      <c r="S83" s="63">
        <f t="shared" si="46"/>
        <v>0</v>
      </c>
      <c r="T83" s="63">
        <f t="shared" si="46"/>
        <v>0</v>
      </c>
      <c r="U83" s="63">
        <f t="shared" si="46"/>
        <v>0</v>
      </c>
      <c r="V83" s="59">
        <f t="shared" si="5"/>
        <v>0</v>
      </c>
      <c r="W83" s="59">
        <f t="shared" si="6"/>
        <v>0</v>
      </c>
      <c r="X83" s="59">
        <f t="shared" si="7"/>
        <v>0</v>
      </c>
      <c r="Y83" s="59">
        <f t="shared" si="8"/>
        <v>0</v>
      </c>
      <c r="Z83" s="59">
        <f t="shared" si="9"/>
        <v>0</v>
      </c>
      <c r="AA83" s="101"/>
    </row>
    <row r="84" spans="1:27" s="9" customFormat="1" ht="21" customHeight="1" x14ac:dyDescent="0.25">
      <c r="A84" s="135"/>
      <c r="B84" s="8"/>
      <c r="D84" s="12"/>
      <c r="E84" s="12"/>
      <c r="F84" s="12"/>
      <c r="G84" s="12"/>
      <c r="H84" s="12"/>
      <c r="I84" s="12"/>
      <c r="J84" s="8">
        <f t="shared" si="2"/>
        <v>0</v>
      </c>
      <c r="K84" s="12"/>
      <c r="L84" s="62"/>
      <c r="M84" s="8">
        <f t="shared" si="3"/>
        <v>0</v>
      </c>
      <c r="N84" s="62"/>
      <c r="O84" s="62"/>
      <c r="P84" s="8">
        <f t="shared" si="4"/>
        <v>18</v>
      </c>
      <c r="Q84" s="63">
        <f t="shared" si="46"/>
        <v>0</v>
      </c>
      <c r="R84" s="63">
        <f t="shared" si="46"/>
        <v>0</v>
      </c>
      <c r="S84" s="63">
        <f t="shared" si="46"/>
        <v>0</v>
      </c>
      <c r="T84" s="63">
        <f t="shared" si="46"/>
        <v>0</v>
      </c>
      <c r="U84" s="63">
        <f t="shared" si="46"/>
        <v>0</v>
      </c>
      <c r="V84" s="59">
        <f t="shared" si="5"/>
        <v>0</v>
      </c>
      <c r="W84" s="59">
        <f t="shared" si="6"/>
        <v>0</v>
      </c>
      <c r="X84" s="59">
        <f t="shared" si="7"/>
        <v>0</v>
      </c>
      <c r="Y84" s="59">
        <f t="shared" si="8"/>
        <v>0</v>
      </c>
      <c r="Z84" s="59">
        <f t="shared" si="9"/>
        <v>0</v>
      </c>
      <c r="AA84" s="8"/>
    </row>
    <row r="85" spans="1:27" s="9" customFormat="1" ht="21" customHeight="1" x14ac:dyDescent="0.25">
      <c r="A85" s="135"/>
      <c r="B85" s="8"/>
      <c r="D85" s="12"/>
      <c r="E85" s="12"/>
      <c r="F85" s="12"/>
      <c r="G85" s="12"/>
      <c r="H85" s="12"/>
      <c r="I85" s="12"/>
      <c r="J85" s="8">
        <f t="shared" si="2"/>
        <v>0</v>
      </c>
      <c r="K85" s="12"/>
      <c r="L85" s="62"/>
      <c r="M85" s="8">
        <f t="shared" si="3"/>
        <v>0</v>
      </c>
      <c r="N85" s="62"/>
      <c r="O85" s="62"/>
      <c r="P85" s="8">
        <f t="shared" si="4"/>
        <v>18</v>
      </c>
      <c r="Q85" s="63">
        <f t="shared" si="46"/>
        <v>0</v>
      </c>
      <c r="R85" s="63">
        <f t="shared" si="46"/>
        <v>0</v>
      </c>
      <c r="S85" s="63">
        <f t="shared" si="46"/>
        <v>0</v>
      </c>
      <c r="T85" s="63">
        <f t="shared" si="46"/>
        <v>0</v>
      </c>
      <c r="U85" s="63">
        <f t="shared" si="46"/>
        <v>0</v>
      </c>
      <c r="V85" s="59">
        <f t="shared" si="5"/>
        <v>0</v>
      </c>
      <c r="W85" s="59">
        <f t="shared" si="6"/>
        <v>0</v>
      </c>
      <c r="X85" s="59">
        <f t="shared" si="7"/>
        <v>0</v>
      </c>
      <c r="Y85" s="59">
        <f t="shared" si="8"/>
        <v>0</v>
      </c>
      <c r="Z85" s="59">
        <f t="shared" si="9"/>
        <v>0</v>
      </c>
      <c r="AA85" s="8"/>
    </row>
    <row r="86" spans="1:27" s="9" customFormat="1" ht="21" customHeight="1" x14ac:dyDescent="0.25">
      <c r="A86" s="135"/>
      <c r="B86" s="8"/>
      <c r="D86" s="12"/>
      <c r="E86" s="12"/>
      <c r="F86" s="12"/>
      <c r="G86" s="12"/>
      <c r="H86" s="12"/>
      <c r="I86" s="12"/>
      <c r="J86" s="8">
        <f t="shared" si="2"/>
        <v>0</v>
      </c>
      <c r="K86" s="12"/>
      <c r="L86" s="62"/>
      <c r="M86" s="8">
        <f t="shared" si="3"/>
        <v>0</v>
      </c>
      <c r="N86" s="62"/>
      <c r="O86" s="62"/>
      <c r="P86" s="8">
        <f t="shared" si="4"/>
        <v>18</v>
      </c>
      <c r="Q86" s="63">
        <f t="shared" si="46"/>
        <v>0</v>
      </c>
      <c r="R86" s="63">
        <f t="shared" si="46"/>
        <v>0</v>
      </c>
      <c r="S86" s="63">
        <f t="shared" si="46"/>
        <v>0</v>
      </c>
      <c r="T86" s="63">
        <f t="shared" si="46"/>
        <v>0</v>
      </c>
      <c r="U86" s="63">
        <f t="shared" si="46"/>
        <v>0</v>
      </c>
      <c r="V86" s="59">
        <f t="shared" si="5"/>
        <v>0</v>
      </c>
      <c r="W86" s="59">
        <f t="shared" si="6"/>
        <v>0</v>
      </c>
      <c r="X86" s="59">
        <f t="shared" si="7"/>
        <v>0</v>
      </c>
      <c r="Y86" s="59">
        <f t="shared" si="8"/>
        <v>0</v>
      </c>
      <c r="Z86" s="59">
        <f t="shared" si="9"/>
        <v>0</v>
      </c>
      <c r="AA86" s="8"/>
    </row>
    <row r="87" spans="1:27" s="9" customFormat="1" ht="21" customHeight="1" x14ac:dyDescent="0.25">
      <c r="A87" s="135"/>
      <c r="B87" s="8"/>
      <c r="D87" s="12"/>
      <c r="E87" s="12"/>
      <c r="F87" s="12"/>
      <c r="G87" s="12"/>
      <c r="H87" s="12"/>
      <c r="I87" s="12"/>
      <c r="J87" s="8">
        <f t="shared" si="2"/>
        <v>0</v>
      </c>
      <c r="K87" s="12"/>
      <c r="L87" s="62"/>
      <c r="M87" s="8">
        <f t="shared" si="3"/>
        <v>0</v>
      </c>
      <c r="N87" s="62"/>
      <c r="O87" s="62"/>
      <c r="P87" s="8">
        <f t="shared" si="4"/>
        <v>18</v>
      </c>
      <c r="Q87" s="63">
        <f t="shared" si="46"/>
        <v>0</v>
      </c>
      <c r="R87" s="63">
        <f t="shared" si="46"/>
        <v>0</v>
      </c>
      <c r="S87" s="63">
        <f t="shared" si="46"/>
        <v>0</v>
      </c>
      <c r="T87" s="63">
        <f t="shared" si="46"/>
        <v>0</v>
      </c>
      <c r="U87" s="63">
        <f t="shared" si="46"/>
        <v>0</v>
      </c>
      <c r="V87" s="59">
        <f t="shared" si="5"/>
        <v>0</v>
      </c>
      <c r="W87" s="59">
        <f t="shared" si="6"/>
        <v>0</v>
      </c>
      <c r="X87" s="59">
        <f t="shared" si="7"/>
        <v>0</v>
      </c>
      <c r="Y87" s="59">
        <f t="shared" si="8"/>
        <v>0</v>
      </c>
      <c r="Z87" s="59">
        <f t="shared" si="9"/>
        <v>0</v>
      </c>
      <c r="AA87" s="8"/>
    </row>
    <row r="88" spans="1:27" s="9" customFormat="1" ht="21" customHeight="1" x14ac:dyDescent="0.25">
      <c r="A88" s="135"/>
      <c r="B88" s="8"/>
      <c r="D88" s="12"/>
      <c r="E88" s="12"/>
      <c r="F88" s="12"/>
      <c r="G88" s="12"/>
      <c r="H88" s="12"/>
      <c r="I88" s="12"/>
      <c r="J88" s="8">
        <f t="shared" si="2"/>
        <v>0</v>
      </c>
      <c r="K88" s="12"/>
      <c r="L88" s="62"/>
      <c r="M88" s="8">
        <f t="shared" si="3"/>
        <v>0</v>
      </c>
      <c r="N88" s="62"/>
      <c r="O88" s="62"/>
      <c r="P88" s="8">
        <f t="shared" si="4"/>
        <v>18</v>
      </c>
      <c r="Q88" s="63">
        <f t="shared" si="46"/>
        <v>0</v>
      </c>
      <c r="R88" s="63">
        <f t="shared" si="46"/>
        <v>0</v>
      </c>
      <c r="S88" s="63">
        <f t="shared" si="46"/>
        <v>0</v>
      </c>
      <c r="T88" s="63">
        <f t="shared" si="46"/>
        <v>0</v>
      </c>
      <c r="U88" s="63">
        <f t="shared" si="46"/>
        <v>0</v>
      </c>
      <c r="V88" s="59">
        <f t="shared" si="5"/>
        <v>0</v>
      </c>
      <c r="W88" s="59">
        <f t="shared" si="6"/>
        <v>0</v>
      </c>
      <c r="X88" s="59">
        <f t="shared" si="7"/>
        <v>0</v>
      </c>
      <c r="Y88" s="59">
        <f t="shared" si="8"/>
        <v>0</v>
      </c>
      <c r="Z88" s="59">
        <f t="shared" si="9"/>
        <v>0</v>
      </c>
      <c r="AA88" s="8"/>
    </row>
    <row r="89" spans="1:27" s="9" customFormat="1" ht="21" customHeight="1" x14ac:dyDescent="0.25">
      <c r="A89" s="135"/>
      <c r="B89" s="8"/>
      <c r="D89" s="12"/>
      <c r="E89" s="12"/>
      <c r="F89" s="12"/>
      <c r="G89" s="12"/>
      <c r="H89" s="12"/>
      <c r="I89" s="12"/>
      <c r="J89" s="8">
        <f t="shared" si="2"/>
        <v>0</v>
      </c>
      <c r="K89" s="12"/>
      <c r="L89" s="62"/>
      <c r="M89" s="8">
        <f t="shared" si="3"/>
        <v>0</v>
      </c>
      <c r="N89" s="62"/>
      <c r="O89" s="62"/>
      <c r="P89" s="8">
        <f t="shared" si="4"/>
        <v>18</v>
      </c>
      <c r="Q89" s="63">
        <f t="shared" si="46"/>
        <v>0</v>
      </c>
      <c r="R89" s="63">
        <f t="shared" si="46"/>
        <v>0</v>
      </c>
      <c r="S89" s="63">
        <f t="shared" si="46"/>
        <v>0</v>
      </c>
      <c r="T89" s="63">
        <f t="shared" si="46"/>
        <v>0</v>
      </c>
      <c r="U89" s="63">
        <f t="shared" si="46"/>
        <v>0</v>
      </c>
      <c r="V89" s="59">
        <f t="shared" si="5"/>
        <v>0</v>
      </c>
      <c r="W89" s="59">
        <f t="shared" si="6"/>
        <v>0</v>
      </c>
      <c r="X89" s="59">
        <f t="shared" si="7"/>
        <v>0</v>
      </c>
      <c r="Y89" s="59">
        <f t="shared" si="8"/>
        <v>0</v>
      </c>
      <c r="Z89" s="59">
        <f t="shared" si="9"/>
        <v>0</v>
      </c>
      <c r="AA89" s="8"/>
    </row>
    <row r="90" spans="1:27" s="9" customFormat="1" ht="21" customHeight="1" x14ac:dyDescent="0.25">
      <c r="A90" s="135"/>
      <c r="B90" s="8"/>
      <c r="D90" s="12"/>
      <c r="E90" s="12"/>
      <c r="F90" s="12"/>
      <c r="G90" s="12"/>
      <c r="H90" s="12"/>
      <c r="I90" s="12"/>
      <c r="J90" s="8">
        <f t="shared" si="2"/>
        <v>0</v>
      </c>
      <c r="K90" s="12"/>
      <c r="L90" s="62"/>
      <c r="M90" s="8">
        <f t="shared" si="3"/>
        <v>0</v>
      </c>
      <c r="N90" s="62"/>
      <c r="O90" s="62"/>
      <c r="P90" s="8">
        <f t="shared" si="4"/>
        <v>18</v>
      </c>
      <c r="Q90" s="63">
        <f t="shared" si="46"/>
        <v>0</v>
      </c>
      <c r="R90" s="63">
        <f t="shared" si="46"/>
        <v>0</v>
      </c>
      <c r="S90" s="63">
        <f t="shared" si="46"/>
        <v>0</v>
      </c>
      <c r="T90" s="63">
        <f t="shared" si="46"/>
        <v>0</v>
      </c>
      <c r="U90" s="63">
        <f t="shared" si="46"/>
        <v>0</v>
      </c>
      <c r="V90" s="59">
        <f t="shared" si="5"/>
        <v>0</v>
      </c>
      <c r="W90" s="59">
        <f t="shared" si="6"/>
        <v>0</v>
      </c>
      <c r="X90" s="59">
        <f t="shared" si="7"/>
        <v>0</v>
      </c>
      <c r="Y90" s="59">
        <f t="shared" si="8"/>
        <v>0</v>
      </c>
      <c r="Z90" s="59">
        <f t="shared" si="9"/>
        <v>0</v>
      </c>
      <c r="AA90" s="8"/>
    </row>
    <row r="91" spans="1:27" s="9" customFormat="1" ht="21" customHeight="1" x14ac:dyDescent="0.25">
      <c r="A91" s="135"/>
      <c r="B91" s="8"/>
      <c r="D91" s="12"/>
      <c r="E91" s="12"/>
      <c r="F91" s="12"/>
      <c r="G91" s="12"/>
      <c r="H91" s="12"/>
      <c r="I91" s="12"/>
      <c r="J91" s="8">
        <f t="shared" si="2"/>
        <v>0</v>
      </c>
      <c r="K91" s="12"/>
      <c r="L91" s="62"/>
      <c r="M91" s="8">
        <f t="shared" si="3"/>
        <v>0</v>
      </c>
      <c r="N91" s="62"/>
      <c r="O91" s="62"/>
      <c r="P91" s="8">
        <f t="shared" si="4"/>
        <v>18</v>
      </c>
      <c r="Q91" s="63">
        <f t="shared" si="46"/>
        <v>0</v>
      </c>
      <c r="R91" s="63">
        <f t="shared" si="46"/>
        <v>0</v>
      </c>
      <c r="S91" s="63">
        <f t="shared" si="46"/>
        <v>0</v>
      </c>
      <c r="T91" s="63">
        <f t="shared" si="46"/>
        <v>0</v>
      </c>
      <c r="U91" s="63">
        <f t="shared" si="46"/>
        <v>0</v>
      </c>
      <c r="V91" s="59">
        <f t="shared" si="5"/>
        <v>0</v>
      </c>
      <c r="W91" s="59">
        <f t="shared" si="6"/>
        <v>0</v>
      </c>
      <c r="X91" s="59">
        <f t="shared" si="7"/>
        <v>0</v>
      </c>
      <c r="Y91" s="59">
        <f t="shared" si="8"/>
        <v>0</v>
      </c>
      <c r="Z91" s="59">
        <f t="shared" si="9"/>
        <v>0</v>
      </c>
      <c r="AA91" s="8"/>
    </row>
    <row r="92" spans="1:27" s="9" customFormat="1" ht="21" customHeight="1" x14ac:dyDescent="0.25">
      <c r="A92" s="135"/>
      <c r="B92" s="8"/>
      <c r="D92" s="12"/>
      <c r="E92" s="12"/>
      <c r="F92" s="12"/>
      <c r="G92" s="12"/>
      <c r="H92" s="12"/>
      <c r="I92" s="12"/>
      <c r="J92" s="8">
        <f t="shared" si="2"/>
        <v>0</v>
      </c>
      <c r="K92" s="12"/>
      <c r="L92" s="62"/>
      <c r="M92" s="8">
        <f t="shared" si="3"/>
        <v>0</v>
      </c>
      <c r="N92" s="62"/>
      <c r="O92" s="62"/>
      <c r="P92" s="8">
        <f t="shared" si="4"/>
        <v>18</v>
      </c>
      <c r="Q92" s="63">
        <f t="shared" si="46"/>
        <v>0</v>
      </c>
      <c r="R92" s="63">
        <f t="shared" si="46"/>
        <v>0</v>
      </c>
      <c r="S92" s="63">
        <f t="shared" si="46"/>
        <v>0</v>
      </c>
      <c r="T92" s="63">
        <f t="shared" si="46"/>
        <v>0</v>
      </c>
      <c r="U92" s="63">
        <f t="shared" si="46"/>
        <v>0</v>
      </c>
      <c r="V92" s="59">
        <f t="shared" si="5"/>
        <v>0</v>
      </c>
      <c r="W92" s="59">
        <f t="shared" si="6"/>
        <v>0</v>
      </c>
      <c r="X92" s="59">
        <f t="shared" si="7"/>
        <v>0</v>
      </c>
      <c r="Y92" s="59">
        <f t="shared" si="8"/>
        <v>0</v>
      </c>
      <c r="Z92" s="59">
        <f t="shared" si="9"/>
        <v>0</v>
      </c>
      <c r="AA92" s="8"/>
    </row>
    <row r="93" spans="1:27" s="9" customFormat="1" ht="21" customHeight="1" x14ac:dyDescent="0.25">
      <c r="A93" s="135"/>
      <c r="B93" s="8"/>
      <c r="D93" s="12"/>
      <c r="E93" s="12"/>
      <c r="F93" s="12"/>
      <c r="G93" s="12"/>
      <c r="H93" s="12"/>
      <c r="I93" s="12"/>
      <c r="J93" s="8">
        <f t="shared" si="2"/>
        <v>0</v>
      </c>
      <c r="K93" s="12"/>
      <c r="L93" s="62"/>
      <c r="M93" s="8">
        <f t="shared" si="3"/>
        <v>0</v>
      </c>
      <c r="N93" s="62"/>
      <c r="O93" s="62"/>
      <c r="P93" s="8">
        <f t="shared" si="4"/>
        <v>18</v>
      </c>
      <c r="Q93" s="63">
        <f t="shared" si="46"/>
        <v>0</v>
      </c>
      <c r="R93" s="63">
        <f t="shared" si="46"/>
        <v>0</v>
      </c>
      <c r="S93" s="63">
        <f t="shared" si="46"/>
        <v>0</v>
      </c>
      <c r="T93" s="63">
        <f t="shared" si="46"/>
        <v>0</v>
      </c>
      <c r="U93" s="63">
        <f t="shared" si="46"/>
        <v>0</v>
      </c>
      <c r="V93" s="59">
        <f t="shared" si="5"/>
        <v>0</v>
      </c>
      <c r="W93" s="59">
        <f t="shared" si="6"/>
        <v>0</v>
      </c>
      <c r="X93" s="59">
        <f t="shared" si="7"/>
        <v>0</v>
      </c>
      <c r="Y93" s="59">
        <f t="shared" si="8"/>
        <v>0</v>
      </c>
      <c r="Z93" s="59">
        <f t="shared" si="9"/>
        <v>0</v>
      </c>
      <c r="AA93" s="8"/>
    </row>
    <row r="94" spans="1:27" s="9" customFormat="1" ht="21" customHeight="1" x14ac:dyDescent="0.25">
      <c r="A94" s="135"/>
      <c r="B94" s="8"/>
      <c r="D94" s="12"/>
      <c r="E94" s="12"/>
      <c r="F94" s="12"/>
      <c r="G94" s="12"/>
      <c r="H94" s="12"/>
      <c r="I94" s="12"/>
      <c r="J94" s="8">
        <f t="shared" si="2"/>
        <v>0</v>
      </c>
      <c r="K94" s="12"/>
      <c r="L94" s="62"/>
      <c r="M94" s="8">
        <f t="shared" si="3"/>
        <v>0</v>
      </c>
      <c r="N94" s="62"/>
      <c r="O94" s="62"/>
      <c r="P94" s="8">
        <f t="shared" si="4"/>
        <v>18</v>
      </c>
      <c r="Q94" s="63">
        <f t="shared" si="46"/>
        <v>0</v>
      </c>
      <c r="R94" s="63">
        <f t="shared" si="46"/>
        <v>0</v>
      </c>
      <c r="S94" s="63">
        <f t="shared" si="46"/>
        <v>0</v>
      </c>
      <c r="T94" s="63">
        <f t="shared" si="46"/>
        <v>0</v>
      </c>
      <c r="U94" s="63">
        <f t="shared" si="46"/>
        <v>0</v>
      </c>
      <c r="V94" s="59">
        <f t="shared" si="5"/>
        <v>0</v>
      </c>
      <c r="W94" s="59">
        <f t="shared" si="6"/>
        <v>0</v>
      </c>
      <c r="X94" s="59">
        <f t="shared" si="7"/>
        <v>0</v>
      </c>
      <c r="Y94" s="59">
        <f t="shared" si="8"/>
        <v>0</v>
      </c>
      <c r="Z94" s="59">
        <f t="shared" si="9"/>
        <v>0</v>
      </c>
      <c r="AA94" s="8"/>
    </row>
    <row r="95" spans="1:27" s="9" customFormat="1" ht="21" customHeight="1" x14ac:dyDescent="0.25">
      <c r="A95" s="135"/>
      <c r="B95" s="8"/>
      <c r="D95" s="12"/>
      <c r="E95" s="12"/>
      <c r="F95" s="12"/>
      <c r="G95" s="12"/>
      <c r="H95" s="12"/>
      <c r="I95" s="12"/>
      <c r="J95" s="8">
        <f t="shared" si="2"/>
        <v>0</v>
      </c>
      <c r="K95" s="12"/>
      <c r="L95" s="62"/>
      <c r="M95" s="8">
        <f t="shared" si="3"/>
        <v>0</v>
      </c>
      <c r="N95" s="62"/>
      <c r="O95" s="62"/>
      <c r="P95" s="8">
        <f t="shared" si="4"/>
        <v>18</v>
      </c>
      <c r="Q95" s="63">
        <f t="shared" si="46"/>
        <v>0</v>
      </c>
      <c r="R95" s="63">
        <f t="shared" si="46"/>
        <v>0</v>
      </c>
      <c r="S95" s="63">
        <f t="shared" si="46"/>
        <v>0</v>
      </c>
      <c r="T95" s="63">
        <f t="shared" si="46"/>
        <v>0</v>
      </c>
      <c r="U95" s="63">
        <f t="shared" si="46"/>
        <v>0</v>
      </c>
      <c r="V95" s="59">
        <f t="shared" si="5"/>
        <v>0</v>
      </c>
      <c r="W95" s="59">
        <f t="shared" si="6"/>
        <v>0</v>
      </c>
      <c r="X95" s="59">
        <f t="shared" si="7"/>
        <v>0</v>
      </c>
      <c r="Y95" s="59">
        <f t="shared" si="8"/>
        <v>0</v>
      </c>
      <c r="Z95" s="59">
        <f t="shared" si="9"/>
        <v>0</v>
      </c>
      <c r="AA95" s="8"/>
    </row>
    <row r="96" spans="1:27" s="9" customFormat="1" ht="21" customHeight="1" x14ac:dyDescent="0.25">
      <c r="A96" s="135"/>
      <c r="B96" s="8"/>
      <c r="D96" s="12"/>
      <c r="E96" s="12"/>
      <c r="F96" s="12"/>
      <c r="G96" s="12"/>
      <c r="H96" s="12"/>
      <c r="I96" s="12"/>
      <c r="J96" s="8">
        <f t="shared" si="2"/>
        <v>0</v>
      </c>
      <c r="K96" s="12"/>
      <c r="L96" s="62"/>
      <c r="M96" s="8">
        <f t="shared" si="3"/>
        <v>0</v>
      </c>
      <c r="N96" s="62"/>
      <c r="O96" s="62"/>
      <c r="P96" s="8">
        <f t="shared" si="4"/>
        <v>18</v>
      </c>
      <c r="Q96" s="63">
        <f t="shared" si="46"/>
        <v>0</v>
      </c>
      <c r="R96" s="63">
        <f t="shared" si="46"/>
        <v>0</v>
      </c>
      <c r="S96" s="63">
        <f t="shared" si="46"/>
        <v>0</v>
      </c>
      <c r="T96" s="63">
        <f t="shared" si="46"/>
        <v>0</v>
      </c>
      <c r="U96" s="63">
        <f t="shared" si="46"/>
        <v>0</v>
      </c>
      <c r="V96" s="59">
        <f t="shared" si="5"/>
        <v>0</v>
      </c>
      <c r="W96" s="59">
        <f t="shared" si="6"/>
        <v>0</v>
      </c>
      <c r="X96" s="59">
        <f t="shared" si="7"/>
        <v>0</v>
      </c>
      <c r="Y96" s="59">
        <f t="shared" si="8"/>
        <v>0</v>
      </c>
      <c r="Z96" s="59">
        <f t="shared" si="9"/>
        <v>0</v>
      </c>
      <c r="AA96" s="8"/>
    </row>
    <row r="97" spans="1:27" s="9" customFormat="1" ht="21" customHeight="1" x14ac:dyDescent="0.25">
      <c r="A97" s="135"/>
      <c r="B97" s="8"/>
      <c r="D97" s="12"/>
      <c r="E97" s="12"/>
      <c r="F97" s="12"/>
      <c r="G97" s="12"/>
      <c r="H97" s="12"/>
      <c r="I97" s="12"/>
      <c r="J97" s="8">
        <f t="shared" si="2"/>
        <v>0</v>
      </c>
      <c r="K97" s="12"/>
      <c r="L97" s="62"/>
      <c r="M97" s="8">
        <f t="shared" si="3"/>
        <v>0</v>
      </c>
      <c r="N97" s="62"/>
      <c r="O97" s="62"/>
      <c r="P97" s="8">
        <f t="shared" si="4"/>
        <v>18</v>
      </c>
      <c r="Q97" s="63">
        <f t="shared" si="46"/>
        <v>0</v>
      </c>
      <c r="R97" s="63">
        <f t="shared" si="46"/>
        <v>0</v>
      </c>
      <c r="S97" s="63">
        <f t="shared" si="46"/>
        <v>0</v>
      </c>
      <c r="T97" s="63">
        <f t="shared" si="46"/>
        <v>0</v>
      </c>
      <c r="U97" s="63">
        <f t="shared" si="46"/>
        <v>0</v>
      </c>
      <c r="V97" s="59">
        <f t="shared" si="5"/>
        <v>0</v>
      </c>
      <c r="W97" s="59">
        <f t="shared" si="6"/>
        <v>0</v>
      </c>
      <c r="X97" s="59">
        <f t="shared" si="7"/>
        <v>0</v>
      </c>
      <c r="Y97" s="59">
        <f t="shared" si="8"/>
        <v>0</v>
      </c>
      <c r="Z97" s="59">
        <f t="shared" si="9"/>
        <v>0</v>
      </c>
      <c r="AA97" s="8"/>
    </row>
    <row r="98" spans="1:27" s="9" customFormat="1" ht="21" customHeight="1" x14ac:dyDescent="0.25">
      <c r="A98" s="135"/>
      <c r="B98" s="8"/>
      <c r="D98" s="12"/>
      <c r="E98" s="12"/>
      <c r="F98" s="12"/>
      <c r="G98" s="12"/>
      <c r="H98" s="12"/>
      <c r="I98" s="12"/>
      <c r="J98" s="8">
        <f t="shared" si="2"/>
        <v>0</v>
      </c>
      <c r="K98" s="12"/>
      <c r="L98" s="62"/>
      <c r="M98" s="8">
        <f t="shared" si="3"/>
        <v>0</v>
      </c>
      <c r="N98" s="62"/>
      <c r="O98" s="62"/>
      <c r="P98" s="8">
        <f t="shared" si="4"/>
        <v>18</v>
      </c>
      <c r="Q98" s="63">
        <f t="shared" si="46"/>
        <v>0</v>
      </c>
      <c r="R98" s="63">
        <f t="shared" si="46"/>
        <v>0</v>
      </c>
      <c r="S98" s="63">
        <f t="shared" si="46"/>
        <v>0</v>
      </c>
      <c r="T98" s="63">
        <f t="shared" si="46"/>
        <v>0</v>
      </c>
      <c r="U98" s="63">
        <f t="shared" si="46"/>
        <v>0</v>
      </c>
      <c r="V98" s="59">
        <f t="shared" si="5"/>
        <v>0</v>
      </c>
      <c r="W98" s="59">
        <f t="shared" si="6"/>
        <v>0</v>
      </c>
      <c r="X98" s="59">
        <f t="shared" si="7"/>
        <v>0</v>
      </c>
      <c r="Y98" s="59">
        <f t="shared" si="8"/>
        <v>0</v>
      </c>
      <c r="Z98" s="59">
        <f t="shared" si="9"/>
        <v>0</v>
      </c>
      <c r="AA98" s="8"/>
    </row>
    <row r="99" spans="1:27" s="9" customFormat="1" ht="21" customHeight="1" x14ac:dyDescent="0.25">
      <c r="A99" s="135"/>
      <c r="B99" s="8"/>
      <c r="D99" s="12"/>
      <c r="E99" s="12"/>
      <c r="F99" s="12"/>
      <c r="G99" s="12"/>
      <c r="H99" s="12"/>
      <c r="I99" s="12"/>
      <c r="J99" s="8">
        <f t="shared" ref="J99:J162" si="47">+IF(D99=1,(G99-H99-I99),IF(D99=2,(G99-H99-I99),0))</f>
        <v>0</v>
      </c>
      <c r="K99" s="12"/>
      <c r="L99" s="62"/>
      <c r="M99" s="8">
        <f t="shared" si="3"/>
        <v>0</v>
      </c>
      <c r="N99" s="62"/>
      <c r="O99" s="62"/>
      <c r="P99" s="8">
        <f t="shared" si="4"/>
        <v>18</v>
      </c>
      <c r="Q99" s="63">
        <f t="shared" si="46"/>
        <v>0</v>
      </c>
      <c r="R99" s="63">
        <f t="shared" si="46"/>
        <v>0</v>
      </c>
      <c r="S99" s="63">
        <f t="shared" si="46"/>
        <v>0</v>
      </c>
      <c r="T99" s="63">
        <f t="shared" si="46"/>
        <v>0</v>
      </c>
      <c r="U99" s="63">
        <f t="shared" si="46"/>
        <v>0</v>
      </c>
      <c r="V99" s="59">
        <f t="shared" si="5"/>
        <v>0</v>
      </c>
      <c r="W99" s="59">
        <f t="shared" si="6"/>
        <v>0</v>
      </c>
      <c r="X99" s="59">
        <f t="shared" si="7"/>
        <v>0</v>
      </c>
      <c r="Y99" s="59">
        <f t="shared" si="8"/>
        <v>0</v>
      </c>
      <c r="Z99" s="59">
        <f t="shared" si="9"/>
        <v>0</v>
      </c>
      <c r="AA99" s="8"/>
    </row>
    <row r="100" spans="1:27" s="9" customFormat="1" ht="21" customHeight="1" x14ac:dyDescent="0.25">
      <c r="A100" s="135"/>
      <c r="B100" s="8"/>
      <c r="D100" s="12"/>
      <c r="E100" s="12"/>
      <c r="F100" s="12"/>
      <c r="G100" s="12"/>
      <c r="H100" s="12"/>
      <c r="I100" s="12"/>
      <c r="J100" s="8">
        <f t="shared" si="47"/>
        <v>0</v>
      </c>
      <c r="K100" s="12"/>
      <c r="L100" s="62"/>
      <c r="M100" s="8">
        <f t="shared" ref="M100:M163" si="48">+L100*12</f>
        <v>0</v>
      </c>
      <c r="N100" s="62"/>
      <c r="O100" s="62"/>
      <c r="P100" s="8">
        <f t="shared" ref="P100:P163" si="49">+N100+O100+18</f>
        <v>18</v>
      </c>
      <c r="Q100" s="63">
        <f t="shared" ref="Q100:U131" si="50">IFERROR(IF(AND((Q$167-$P100)/$M100&gt;0,(Q$167-$P100)/$M100&lt;1),(Q$167-$P100)/$M100,IF((Q$167-$P100)/$M100&gt;0,1,0)),0)</f>
        <v>0</v>
      </c>
      <c r="R100" s="63">
        <f t="shared" si="50"/>
        <v>0</v>
      </c>
      <c r="S100" s="63">
        <f t="shared" si="50"/>
        <v>0</v>
      </c>
      <c r="T100" s="63">
        <f t="shared" si="50"/>
        <v>0</v>
      </c>
      <c r="U100" s="63">
        <f t="shared" si="50"/>
        <v>0</v>
      </c>
      <c r="V100" s="59">
        <f t="shared" ref="V100:V163" si="51">Q100*($G100-$H100)</f>
        <v>0</v>
      </c>
      <c r="W100" s="59">
        <f t="shared" ref="W100:W163" si="52">R100*($G100-$H100)-V100</f>
        <v>0</v>
      </c>
      <c r="X100" s="59">
        <f t="shared" ref="X100:X163" si="53">S100*($G100-$H100)-SUM(V100:W100)</f>
        <v>0</v>
      </c>
      <c r="Y100" s="59">
        <f t="shared" ref="Y100:Y163" si="54">T100*($G100-$H100)-SUM(V100:X100)</f>
        <v>0</v>
      </c>
      <c r="Z100" s="59">
        <f t="shared" ref="Z100:Z163" si="55">U100*($G100-$H100)-SUM(V100:Y100)</f>
        <v>0</v>
      </c>
      <c r="AA100" s="8"/>
    </row>
    <row r="101" spans="1:27" s="9" customFormat="1" ht="21" customHeight="1" x14ac:dyDescent="0.25">
      <c r="A101" s="135"/>
      <c r="B101" s="8"/>
      <c r="D101" s="12"/>
      <c r="E101" s="12"/>
      <c r="F101" s="12"/>
      <c r="G101" s="12"/>
      <c r="H101" s="12"/>
      <c r="I101" s="12"/>
      <c r="J101" s="8">
        <f t="shared" si="47"/>
        <v>0</v>
      </c>
      <c r="K101" s="12"/>
      <c r="L101" s="62"/>
      <c r="M101" s="8">
        <f t="shared" si="48"/>
        <v>0</v>
      </c>
      <c r="N101" s="62"/>
      <c r="O101" s="62"/>
      <c r="P101" s="8">
        <f t="shared" si="49"/>
        <v>18</v>
      </c>
      <c r="Q101" s="63">
        <f t="shared" si="50"/>
        <v>0</v>
      </c>
      <c r="R101" s="63">
        <f t="shared" si="50"/>
        <v>0</v>
      </c>
      <c r="S101" s="63">
        <f t="shared" si="50"/>
        <v>0</v>
      </c>
      <c r="T101" s="63">
        <f t="shared" si="50"/>
        <v>0</v>
      </c>
      <c r="U101" s="63">
        <f t="shared" si="50"/>
        <v>0</v>
      </c>
      <c r="V101" s="59">
        <f t="shared" si="51"/>
        <v>0</v>
      </c>
      <c r="W101" s="59">
        <f t="shared" si="52"/>
        <v>0</v>
      </c>
      <c r="X101" s="59">
        <f t="shared" si="53"/>
        <v>0</v>
      </c>
      <c r="Y101" s="59">
        <f t="shared" si="54"/>
        <v>0</v>
      </c>
      <c r="Z101" s="59">
        <f t="shared" si="55"/>
        <v>0</v>
      </c>
      <c r="AA101" s="8"/>
    </row>
    <row r="102" spans="1:27" s="9" customFormat="1" ht="21" customHeight="1" x14ac:dyDescent="0.25">
      <c r="A102" s="135"/>
      <c r="B102" s="8"/>
      <c r="D102" s="12"/>
      <c r="E102" s="12"/>
      <c r="F102" s="12"/>
      <c r="G102" s="12"/>
      <c r="H102" s="12"/>
      <c r="I102" s="12"/>
      <c r="J102" s="8">
        <f t="shared" si="47"/>
        <v>0</v>
      </c>
      <c r="K102" s="12"/>
      <c r="L102" s="62"/>
      <c r="M102" s="8">
        <f t="shared" si="48"/>
        <v>0</v>
      </c>
      <c r="N102" s="62"/>
      <c r="O102" s="62"/>
      <c r="P102" s="8">
        <f t="shared" si="49"/>
        <v>18</v>
      </c>
      <c r="Q102" s="63">
        <f t="shared" si="50"/>
        <v>0</v>
      </c>
      <c r="R102" s="63">
        <f t="shared" si="50"/>
        <v>0</v>
      </c>
      <c r="S102" s="63">
        <f t="shared" si="50"/>
        <v>0</v>
      </c>
      <c r="T102" s="63">
        <f t="shared" si="50"/>
        <v>0</v>
      </c>
      <c r="U102" s="63">
        <f t="shared" si="50"/>
        <v>0</v>
      </c>
      <c r="V102" s="59">
        <f t="shared" si="51"/>
        <v>0</v>
      </c>
      <c r="W102" s="59">
        <f t="shared" si="52"/>
        <v>0</v>
      </c>
      <c r="X102" s="59">
        <f t="shared" si="53"/>
        <v>0</v>
      </c>
      <c r="Y102" s="59">
        <f t="shared" si="54"/>
        <v>0</v>
      </c>
      <c r="Z102" s="59">
        <f t="shared" si="55"/>
        <v>0</v>
      </c>
      <c r="AA102" s="8"/>
    </row>
    <row r="103" spans="1:27" s="9" customFormat="1" ht="21" customHeight="1" x14ac:dyDescent="0.25">
      <c r="A103" s="135"/>
      <c r="B103" s="8"/>
      <c r="D103" s="12"/>
      <c r="E103" s="12"/>
      <c r="F103" s="12"/>
      <c r="G103" s="12"/>
      <c r="H103" s="12"/>
      <c r="I103" s="12"/>
      <c r="J103" s="8">
        <f t="shared" si="47"/>
        <v>0</v>
      </c>
      <c r="K103" s="12"/>
      <c r="L103" s="62"/>
      <c r="M103" s="8">
        <f t="shared" si="48"/>
        <v>0</v>
      </c>
      <c r="N103" s="62"/>
      <c r="O103" s="62"/>
      <c r="P103" s="8">
        <f t="shared" si="49"/>
        <v>18</v>
      </c>
      <c r="Q103" s="63">
        <f t="shared" si="50"/>
        <v>0</v>
      </c>
      <c r="R103" s="63">
        <f t="shared" si="50"/>
        <v>0</v>
      </c>
      <c r="S103" s="63">
        <f t="shared" si="50"/>
        <v>0</v>
      </c>
      <c r="T103" s="63">
        <f t="shared" si="50"/>
        <v>0</v>
      </c>
      <c r="U103" s="63">
        <f t="shared" si="50"/>
        <v>0</v>
      </c>
      <c r="V103" s="59">
        <f t="shared" si="51"/>
        <v>0</v>
      </c>
      <c r="W103" s="59">
        <f t="shared" si="52"/>
        <v>0</v>
      </c>
      <c r="X103" s="59">
        <f t="shared" si="53"/>
        <v>0</v>
      </c>
      <c r="Y103" s="59">
        <f t="shared" si="54"/>
        <v>0</v>
      </c>
      <c r="Z103" s="59">
        <f t="shared" si="55"/>
        <v>0</v>
      </c>
      <c r="AA103" s="8"/>
    </row>
    <row r="104" spans="1:27" s="225" customFormat="1" ht="21" customHeight="1" x14ac:dyDescent="0.25">
      <c r="A104" s="224"/>
      <c r="B104" s="101"/>
      <c r="D104" s="101"/>
      <c r="E104" s="101"/>
      <c r="F104" s="101"/>
      <c r="G104" s="144"/>
      <c r="H104" s="144"/>
      <c r="I104" s="101"/>
      <c r="J104" s="8">
        <f t="shared" si="47"/>
        <v>0</v>
      </c>
      <c r="K104" s="101"/>
      <c r="L104" s="62"/>
      <c r="M104" s="8">
        <f t="shared" si="48"/>
        <v>0</v>
      </c>
      <c r="N104" s="62"/>
      <c r="O104" s="62"/>
      <c r="P104" s="8">
        <f t="shared" si="49"/>
        <v>18</v>
      </c>
      <c r="Q104" s="63">
        <f t="shared" si="50"/>
        <v>0</v>
      </c>
      <c r="R104" s="63">
        <f t="shared" si="50"/>
        <v>0</v>
      </c>
      <c r="S104" s="63">
        <f t="shared" si="50"/>
        <v>0</v>
      </c>
      <c r="T104" s="63">
        <f t="shared" si="50"/>
        <v>0</v>
      </c>
      <c r="U104" s="63">
        <f t="shared" si="50"/>
        <v>0</v>
      </c>
      <c r="V104" s="59">
        <f t="shared" si="51"/>
        <v>0</v>
      </c>
      <c r="W104" s="59">
        <f t="shared" si="52"/>
        <v>0</v>
      </c>
      <c r="X104" s="59">
        <f t="shared" si="53"/>
        <v>0</v>
      </c>
      <c r="Y104" s="59">
        <f t="shared" si="54"/>
        <v>0</v>
      </c>
      <c r="Z104" s="59">
        <f t="shared" si="55"/>
        <v>0</v>
      </c>
      <c r="AA104" s="101"/>
    </row>
    <row r="105" spans="1:27" s="225" customFormat="1" ht="21" customHeight="1" x14ac:dyDescent="0.25">
      <c r="A105" s="224"/>
      <c r="B105" s="101"/>
      <c r="D105" s="101"/>
      <c r="E105" s="101"/>
      <c r="F105" s="101"/>
      <c r="G105" s="144"/>
      <c r="H105" s="144"/>
      <c r="I105" s="101"/>
      <c r="J105" s="8">
        <f t="shared" si="47"/>
        <v>0</v>
      </c>
      <c r="K105" s="101"/>
      <c r="L105" s="62"/>
      <c r="M105" s="8">
        <f t="shared" si="48"/>
        <v>0</v>
      </c>
      <c r="N105" s="62"/>
      <c r="O105" s="62"/>
      <c r="P105" s="8">
        <f t="shared" si="49"/>
        <v>18</v>
      </c>
      <c r="Q105" s="63">
        <f t="shared" si="50"/>
        <v>0</v>
      </c>
      <c r="R105" s="63">
        <f t="shared" si="50"/>
        <v>0</v>
      </c>
      <c r="S105" s="63">
        <f t="shared" si="50"/>
        <v>0</v>
      </c>
      <c r="T105" s="63">
        <f t="shared" si="50"/>
        <v>0</v>
      </c>
      <c r="U105" s="63">
        <f t="shared" si="50"/>
        <v>0</v>
      </c>
      <c r="V105" s="59">
        <f t="shared" si="51"/>
        <v>0</v>
      </c>
      <c r="W105" s="59">
        <f t="shared" si="52"/>
        <v>0</v>
      </c>
      <c r="X105" s="59">
        <f t="shared" si="53"/>
        <v>0</v>
      </c>
      <c r="Y105" s="59">
        <f t="shared" si="54"/>
        <v>0</v>
      </c>
      <c r="Z105" s="59">
        <f t="shared" si="55"/>
        <v>0</v>
      </c>
      <c r="AA105" s="101"/>
    </row>
    <row r="106" spans="1:27" s="225" customFormat="1" ht="21" customHeight="1" x14ac:dyDescent="0.25">
      <c r="A106" s="224"/>
      <c r="B106" s="101"/>
      <c r="D106" s="101"/>
      <c r="E106" s="101"/>
      <c r="F106" s="101"/>
      <c r="G106" s="144"/>
      <c r="H106" s="144"/>
      <c r="I106" s="101"/>
      <c r="J106" s="8">
        <f t="shared" si="47"/>
        <v>0</v>
      </c>
      <c r="K106" s="101"/>
      <c r="L106" s="62"/>
      <c r="M106" s="8">
        <f t="shared" si="48"/>
        <v>0</v>
      </c>
      <c r="N106" s="62"/>
      <c r="O106" s="62"/>
      <c r="P106" s="8">
        <f t="shared" si="49"/>
        <v>18</v>
      </c>
      <c r="Q106" s="63">
        <f t="shared" si="50"/>
        <v>0</v>
      </c>
      <c r="R106" s="63">
        <f t="shared" si="50"/>
        <v>0</v>
      </c>
      <c r="S106" s="63">
        <f t="shared" si="50"/>
        <v>0</v>
      </c>
      <c r="T106" s="63">
        <f t="shared" si="50"/>
        <v>0</v>
      </c>
      <c r="U106" s="63">
        <f t="shared" si="50"/>
        <v>0</v>
      </c>
      <c r="V106" s="59">
        <f t="shared" si="51"/>
        <v>0</v>
      </c>
      <c r="W106" s="59">
        <f t="shared" si="52"/>
        <v>0</v>
      </c>
      <c r="X106" s="59">
        <f t="shared" si="53"/>
        <v>0</v>
      </c>
      <c r="Y106" s="59">
        <f t="shared" si="54"/>
        <v>0</v>
      </c>
      <c r="Z106" s="59">
        <f t="shared" si="55"/>
        <v>0</v>
      </c>
      <c r="AA106" s="101"/>
    </row>
    <row r="107" spans="1:27" s="225" customFormat="1" ht="21" customHeight="1" x14ac:dyDescent="0.25">
      <c r="A107" s="224"/>
      <c r="B107" s="101"/>
      <c r="D107" s="101"/>
      <c r="E107" s="101"/>
      <c r="F107" s="101"/>
      <c r="G107" s="144"/>
      <c r="H107" s="144"/>
      <c r="I107" s="101"/>
      <c r="J107" s="8">
        <f t="shared" si="47"/>
        <v>0</v>
      </c>
      <c r="K107" s="101"/>
      <c r="L107" s="62"/>
      <c r="M107" s="8">
        <f t="shared" si="48"/>
        <v>0</v>
      </c>
      <c r="N107" s="62"/>
      <c r="O107" s="62"/>
      <c r="P107" s="8">
        <f t="shared" si="49"/>
        <v>18</v>
      </c>
      <c r="Q107" s="63">
        <f t="shared" si="50"/>
        <v>0</v>
      </c>
      <c r="R107" s="63">
        <f t="shared" si="50"/>
        <v>0</v>
      </c>
      <c r="S107" s="63">
        <f t="shared" si="50"/>
        <v>0</v>
      </c>
      <c r="T107" s="63">
        <f t="shared" si="50"/>
        <v>0</v>
      </c>
      <c r="U107" s="63">
        <f t="shared" si="50"/>
        <v>0</v>
      </c>
      <c r="V107" s="59">
        <f t="shared" si="51"/>
        <v>0</v>
      </c>
      <c r="W107" s="59">
        <f t="shared" si="52"/>
        <v>0</v>
      </c>
      <c r="X107" s="59">
        <f t="shared" si="53"/>
        <v>0</v>
      </c>
      <c r="Y107" s="59">
        <f t="shared" si="54"/>
        <v>0</v>
      </c>
      <c r="Z107" s="59">
        <f t="shared" si="55"/>
        <v>0</v>
      </c>
      <c r="AA107" s="101"/>
    </row>
    <row r="108" spans="1:27" s="225" customFormat="1" ht="21" customHeight="1" x14ac:dyDescent="0.25">
      <c r="A108" s="224"/>
      <c r="B108" s="101"/>
      <c r="D108" s="101"/>
      <c r="E108" s="101"/>
      <c r="F108" s="101"/>
      <c r="G108" s="144"/>
      <c r="H108" s="144"/>
      <c r="I108" s="101"/>
      <c r="J108" s="8">
        <f t="shared" si="47"/>
        <v>0</v>
      </c>
      <c r="K108" s="101"/>
      <c r="L108" s="62"/>
      <c r="M108" s="8">
        <f t="shared" si="48"/>
        <v>0</v>
      </c>
      <c r="N108" s="62"/>
      <c r="O108" s="62"/>
      <c r="P108" s="8">
        <f t="shared" si="49"/>
        <v>18</v>
      </c>
      <c r="Q108" s="63">
        <f t="shared" si="50"/>
        <v>0</v>
      </c>
      <c r="R108" s="63">
        <f t="shared" si="50"/>
        <v>0</v>
      </c>
      <c r="S108" s="63">
        <f t="shared" si="50"/>
        <v>0</v>
      </c>
      <c r="T108" s="63">
        <f t="shared" si="50"/>
        <v>0</v>
      </c>
      <c r="U108" s="63">
        <f t="shared" si="50"/>
        <v>0</v>
      </c>
      <c r="V108" s="59">
        <f t="shared" si="51"/>
        <v>0</v>
      </c>
      <c r="W108" s="59">
        <f t="shared" si="52"/>
        <v>0</v>
      </c>
      <c r="X108" s="59">
        <f t="shared" si="53"/>
        <v>0</v>
      </c>
      <c r="Y108" s="59">
        <f t="shared" si="54"/>
        <v>0</v>
      </c>
      <c r="Z108" s="59">
        <f t="shared" si="55"/>
        <v>0</v>
      </c>
      <c r="AA108" s="101"/>
    </row>
    <row r="109" spans="1:27" s="225" customFormat="1" ht="21" customHeight="1" x14ac:dyDescent="0.25">
      <c r="A109" s="224"/>
      <c r="B109" s="101"/>
      <c r="D109" s="101"/>
      <c r="E109" s="101"/>
      <c r="F109" s="101"/>
      <c r="G109" s="144"/>
      <c r="H109" s="144"/>
      <c r="I109" s="101"/>
      <c r="J109" s="8">
        <f t="shared" si="47"/>
        <v>0</v>
      </c>
      <c r="K109" s="101"/>
      <c r="L109" s="62"/>
      <c r="M109" s="8">
        <f t="shared" si="48"/>
        <v>0</v>
      </c>
      <c r="N109" s="62"/>
      <c r="O109" s="62"/>
      <c r="P109" s="8">
        <f t="shared" si="49"/>
        <v>18</v>
      </c>
      <c r="Q109" s="63">
        <f t="shared" si="50"/>
        <v>0</v>
      </c>
      <c r="R109" s="63">
        <f t="shared" si="50"/>
        <v>0</v>
      </c>
      <c r="S109" s="63">
        <f t="shared" si="50"/>
        <v>0</v>
      </c>
      <c r="T109" s="63">
        <f t="shared" si="50"/>
        <v>0</v>
      </c>
      <c r="U109" s="63">
        <f t="shared" si="50"/>
        <v>0</v>
      </c>
      <c r="V109" s="59">
        <f t="shared" si="51"/>
        <v>0</v>
      </c>
      <c r="W109" s="59">
        <f t="shared" si="52"/>
        <v>0</v>
      </c>
      <c r="X109" s="59">
        <f t="shared" si="53"/>
        <v>0</v>
      </c>
      <c r="Y109" s="59">
        <f t="shared" si="54"/>
        <v>0</v>
      </c>
      <c r="Z109" s="59">
        <f t="shared" si="55"/>
        <v>0</v>
      </c>
      <c r="AA109" s="101"/>
    </row>
    <row r="110" spans="1:27" s="9" customFormat="1" ht="21" customHeight="1" x14ac:dyDescent="0.25">
      <c r="A110" s="135"/>
      <c r="B110" s="8"/>
      <c r="D110" s="12"/>
      <c r="E110" s="12"/>
      <c r="F110" s="12"/>
      <c r="G110" s="12"/>
      <c r="H110" s="12"/>
      <c r="I110" s="12"/>
      <c r="J110" s="8">
        <f t="shared" si="47"/>
        <v>0</v>
      </c>
      <c r="K110" s="12"/>
      <c r="L110" s="62"/>
      <c r="M110" s="8">
        <f t="shared" si="48"/>
        <v>0</v>
      </c>
      <c r="N110" s="62"/>
      <c r="O110" s="62"/>
      <c r="P110" s="8">
        <f t="shared" si="49"/>
        <v>18</v>
      </c>
      <c r="Q110" s="63">
        <f t="shared" si="50"/>
        <v>0</v>
      </c>
      <c r="R110" s="63">
        <f t="shared" si="50"/>
        <v>0</v>
      </c>
      <c r="S110" s="63">
        <f t="shared" si="50"/>
        <v>0</v>
      </c>
      <c r="T110" s="63">
        <f t="shared" si="50"/>
        <v>0</v>
      </c>
      <c r="U110" s="63">
        <f t="shared" si="50"/>
        <v>0</v>
      </c>
      <c r="V110" s="59">
        <f t="shared" si="51"/>
        <v>0</v>
      </c>
      <c r="W110" s="59">
        <f t="shared" si="52"/>
        <v>0</v>
      </c>
      <c r="X110" s="59">
        <f t="shared" si="53"/>
        <v>0</v>
      </c>
      <c r="Y110" s="59">
        <f t="shared" si="54"/>
        <v>0</v>
      </c>
      <c r="Z110" s="59">
        <f t="shared" si="55"/>
        <v>0</v>
      </c>
      <c r="AA110" s="8"/>
    </row>
    <row r="111" spans="1:27" s="9" customFormat="1" ht="21" customHeight="1" x14ac:dyDescent="0.25">
      <c r="A111" s="135"/>
      <c r="B111" s="8"/>
      <c r="D111" s="12"/>
      <c r="E111" s="12"/>
      <c r="F111" s="12"/>
      <c r="G111" s="12"/>
      <c r="H111" s="12"/>
      <c r="I111" s="12"/>
      <c r="J111" s="8">
        <f t="shared" si="47"/>
        <v>0</v>
      </c>
      <c r="K111" s="12"/>
      <c r="L111" s="62"/>
      <c r="M111" s="8">
        <f t="shared" si="48"/>
        <v>0</v>
      </c>
      <c r="N111" s="62"/>
      <c r="O111" s="62"/>
      <c r="P111" s="8">
        <f t="shared" si="49"/>
        <v>18</v>
      </c>
      <c r="Q111" s="63">
        <f t="shared" si="50"/>
        <v>0</v>
      </c>
      <c r="R111" s="63">
        <f t="shared" si="50"/>
        <v>0</v>
      </c>
      <c r="S111" s="63">
        <f t="shared" si="50"/>
        <v>0</v>
      </c>
      <c r="T111" s="63">
        <f t="shared" si="50"/>
        <v>0</v>
      </c>
      <c r="U111" s="63">
        <f t="shared" si="50"/>
        <v>0</v>
      </c>
      <c r="V111" s="59">
        <f t="shared" si="51"/>
        <v>0</v>
      </c>
      <c r="W111" s="59">
        <f t="shared" si="52"/>
        <v>0</v>
      </c>
      <c r="X111" s="59">
        <f t="shared" si="53"/>
        <v>0</v>
      </c>
      <c r="Y111" s="59">
        <f t="shared" si="54"/>
        <v>0</v>
      </c>
      <c r="Z111" s="59">
        <f t="shared" si="55"/>
        <v>0</v>
      </c>
      <c r="AA111" s="8"/>
    </row>
    <row r="112" spans="1:27" s="9" customFormat="1" ht="21" customHeight="1" x14ac:dyDescent="0.25">
      <c r="A112" s="135"/>
      <c r="B112" s="8"/>
      <c r="D112" s="12"/>
      <c r="E112" s="12"/>
      <c r="F112" s="12"/>
      <c r="G112" s="12"/>
      <c r="H112" s="12"/>
      <c r="I112" s="12"/>
      <c r="J112" s="8">
        <f t="shared" si="47"/>
        <v>0</v>
      </c>
      <c r="K112" s="12"/>
      <c r="L112" s="62"/>
      <c r="M112" s="8">
        <f t="shared" si="48"/>
        <v>0</v>
      </c>
      <c r="N112" s="62"/>
      <c r="O112" s="62"/>
      <c r="P112" s="8">
        <f t="shared" si="49"/>
        <v>18</v>
      </c>
      <c r="Q112" s="63">
        <f t="shared" si="50"/>
        <v>0</v>
      </c>
      <c r="R112" s="63">
        <f t="shared" si="50"/>
        <v>0</v>
      </c>
      <c r="S112" s="63">
        <f t="shared" si="50"/>
        <v>0</v>
      </c>
      <c r="T112" s="63">
        <f t="shared" si="50"/>
        <v>0</v>
      </c>
      <c r="U112" s="63">
        <f t="shared" si="50"/>
        <v>0</v>
      </c>
      <c r="V112" s="59">
        <f t="shared" si="51"/>
        <v>0</v>
      </c>
      <c r="W112" s="59">
        <f t="shared" si="52"/>
        <v>0</v>
      </c>
      <c r="X112" s="59">
        <f t="shared" si="53"/>
        <v>0</v>
      </c>
      <c r="Y112" s="59">
        <f t="shared" si="54"/>
        <v>0</v>
      </c>
      <c r="Z112" s="59">
        <f t="shared" si="55"/>
        <v>0</v>
      </c>
      <c r="AA112" s="8"/>
    </row>
    <row r="113" spans="1:27" s="9" customFormat="1" ht="21" customHeight="1" x14ac:dyDescent="0.25">
      <c r="A113" s="135"/>
      <c r="B113" s="8"/>
      <c r="D113" s="12"/>
      <c r="E113" s="12"/>
      <c r="F113" s="12"/>
      <c r="G113" s="12"/>
      <c r="H113" s="12"/>
      <c r="I113" s="12"/>
      <c r="J113" s="8">
        <f t="shared" si="47"/>
        <v>0</v>
      </c>
      <c r="K113" s="12"/>
      <c r="L113" s="62"/>
      <c r="M113" s="8">
        <f t="shared" si="48"/>
        <v>0</v>
      </c>
      <c r="N113" s="62"/>
      <c r="O113" s="62"/>
      <c r="P113" s="8">
        <f t="shared" si="49"/>
        <v>18</v>
      </c>
      <c r="Q113" s="63">
        <f t="shared" si="50"/>
        <v>0</v>
      </c>
      <c r="R113" s="63">
        <f t="shared" si="50"/>
        <v>0</v>
      </c>
      <c r="S113" s="63">
        <f t="shared" si="50"/>
        <v>0</v>
      </c>
      <c r="T113" s="63">
        <f t="shared" si="50"/>
        <v>0</v>
      </c>
      <c r="U113" s="63">
        <f t="shared" si="50"/>
        <v>0</v>
      </c>
      <c r="V113" s="59">
        <f t="shared" si="51"/>
        <v>0</v>
      </c>
      <c r="W113" s="59">
        <f t="shared" si="52"/>
        <v>0</v>
      </c>
      <c r="X113" s="59">
        <f t="shared" si="53"/>
        <v>0</v>
      </c>
      <c r="Y113" s="59">
        <f t="shared" si="54"/>
        <v>0</v>
      </c>
      <c r="Z113" s="59">
        <f t="shared" si="55"/>
        <v>0</v>
      </c>
      <c r="AA113" s="8"/>
    </row>
    <row r="114" spans="1:27" s="225" customFormat="1" ht="21" customHeight="1" x14ac:dyDescent="0.25">
      <c r="A114" s="224"/>
      <c r="B114" s="101"/>
      <c r="D114" s="101"/>
      <c r="E114" s="101"/>
      <c r="F114" s="101"/>
      <c r="G114" s="101"/>
      <c r="H114" s="101"/>
      <c r="I114" s="101"/>
      <c r="J114" s="8">
        <f t="shared" si="47"/>
        <v>0</v>
      </c>
      <c r="K114" s="101"/>
      <c r="L114" s="62"/>
      <c r="M114" s="8">
        <f t="shared" si="48"/>
        <v>0</v>
      </c>
      <c r="N114" s="62"/>
      <c r="O114" s="62"/>
      <c r="P114" s="8">
        <f t="shared" si="49"/>
        <v>18</v>
      </c>
      <c r="Q114" s="63">
        <f t="shared" si="50"/>
        <v>0</v>
      </c>
      <c r="R114" s="63">
        <f t="shared" si="50"/>
        <v>0</v>
      </c>
      <c r="S114" s="63">
        <f t="shared" si="50"/>
        <v>0</v>
      </c>
      <c r="T114" s="63">
        <f t="shared" si="50"/>
        <v>0</v>
      </c>
      <c r="U114" s="63">
        <f t="shared" si="50"/>
        <v>0</v>
      </c>
      <c r="V114" s="59">
        <f t="shared" si="51"/>
        <v>0</v>
      </c>
      <c r="W114" s="59">
        <f t="shared" si="52"/>
        <v>0</v>
      </c>
      <c r="X114" s="59">
        <f t="shared" si="53"/>
        <v>0</v>
      </c>
      <c r="Y114" s="59">
        <f t="shared" si="54"/>
        <v>0</v>
      </c>
      <c r="Z114" s="59">
        <f t="shared" si="55"/>
        <v>0</v>
      </c>
      <c r="AA114" s="101"/>
    </row>
    <row r="115" spans="1:27" s="9" customFormat="1" ht="21" customHeight="1" x14ac:dyDescent="0.25">
      <c r="A115" s="135"/>
      <c r="B115" s="8"/>
      <c r="D115" s="12"/>
      <c r="E115" s="12"/>
      <c r="F115" s="12"/>
      <c r="G115" s="12"/>
      <c r="H115" s="12"/>
      <c r="I115" s="12"/>
      <c r="J115" s="8">
        <f t="shared" si="47"/>
        <v>0</v>
      </c>
      <c r="K115" s="12"/>
      <c r="L115" s="62"/>
      <c r="M115" s="8">
        <f t="shared" si="48"/>
        <v>0</v>
      </c>
      <c r="N115" s="62"/>
      <c r="O115" s="62"/>
      <c r="P115" s="8">
        <f t="shared" si="49"/>
        <v>18</v>
      </c>
      <c r="Q115" s="63">
        <f t="shared" si="50"/>
        <v>0</v>
      </c>
      <c r="R115" s="63">
        <f t="shared" si="50"/>
        <v>0</v>
      </c>
      <c r="S115" s="63">
        <f t="shared" si="50"/>
        <v>0</v>
      </c>
      <c r="T115" s="63">
        <f t="shared" si="50"/>
        <v>0</v>
      </c>
      <c r="U115" s="63">
        <f t="shared" si="50"/>
        <v>0</v>
      </c>
      <c r="V115" s="59">
        <f t="shared" si="51"/>
        <v>0</v>
      </c>
      <c r="W115" s="59">
        <f t="shared" si="52"/>
        <v>0</v>
      </c>
      <c r="X115" s="59">
        <f t="shared" si="53"/>
        <v>0</v>
      </c>
      <c r="Y115" s="59">
        <f t="shared" si="54"/>
        <v>0</v>
      </c>
      <c r="Z115" s="59">
        <f t="shared" si="55"/>
        <v>0</v>
      </c>
      <c r="AA115" s="8"/>
    </row>
    <row r="116" spans="1:27" s="9" customFormat="1" ht="21" customHeight="1" x14ac:dyDescent="0.25">
      <c r="A116" s="135"/>
      <c r="B116" s="8"/>
      <c r="D116" s="12"/>
      <c r="E116" s="12"/>
      <c r="F116" s="12"/>
      <c r="G116" s="12"/>
      <c r="H116" s="12"/>
      <c r="I116" s="12"/>
      <c r="J116" s="8">
        <f t="shared" si="47"/>
        <v>0</v>
      </c>
      <c r="K116" s="12"/>
      <c r="L116" s="62"/>
      <c r="M116" s="8">
        <f t="shared" si="48"/>
        <v>0</v>
      </c>
      <c r="N116" s="62"/>
      <c r="O116" s="62"/>
      <c r="P116" s="8">
        <f t="shared" si="49"/>
        <v>18</v>
      </c>
      <c r="Q116" s="63">
        <f t="shared" si="50"/>
        <v>0</v>
      </c>
      <c r="R116" s="63">
        <f t="shared" si="50"/>
        <v>0</v>
      </c>
      <c r="S116" s="63">
        <f t="shared" si="50"/>
        <v>0</v>
      </c>
      <c r="T116" s="63">
        <f t="shared" si="50"/>
        <v>0</v>
      </c>
      <c r="U116" s="63">
        <f t="shared" si="50"/>
        <v>0</v>
      </c>
      <c r="V116" s="59">
        <f t="shared" si="51"/>
        <v>0</v>
      </c>
      <c r="W116" s="59">
        <f t="shared" si="52"/>
        <v>0</v>
      </c>
      <c r="X116" s="59">
        <f t="shared" si="53"/>
        <v>0</v>
      </c>
      <c r="Y116" s="59">
        <f t="shared" si="54"/>
        <v>0</v>
      </c>
      <c r="Z116" s="59">
        <f t="shared" si="55"/>
        <v>0</v>
      </c>
      <c r="AA116" s="8"/>
    </row>
    <row r="117" spans="1:27" s="9" customFormat="1" ht="21" customHeight="1" x14ac:dyDescent="0.25">
      <c r="A117" s="135"/>
      <c r="B117" s="8"/>
      <c r="D117" s="12"/>
      <c r="E117" s="12"/>
      <c r="F117" s="12"/>
      <c r="G117" s="12"/>
      <c r="H117" s="12"/>
      <c r="I117" s="12"/>
      <c r="J117" s="8">
        <f t="shared" si="47"/>
        <v>0</v>
      </c>
      <c r="K117" s="12"/>
      <c r="L117" s="62"/>
      <c r="M117" s="8">
        <f t="shared" si="48"/>
        <v>0</v>
      </c>
      <c r="N117" s="62"/>
      <c r="O117" s="62"/>
      <c r="P117" s="8">
        <f t="shared" si="49"/>
        <v>18</v>
      </c>
      <c r="Q117" s="63">
        <f t="shared" si="50"/>
        <v>0</v>
      </c>
      <c r="R117" s="63">
        <f t="shared" si="50"/>
        <v>0</v>
      </c>
      <c r="S117" s="63">
        <f t="shared" si="50"/>
        <v>0</v>
      </c>
      <c r="T117" s="63">
        <f t="shared" si="50"/>
        <v>0</v>
      </c>
      <c r="U117" s="63">
        <f t="shared" si="50"/>
        <v>0</v>
      </c>
      <c r="V117" s="59">
        <f t="shared" si="51"/>
        <v>0</v>
      </c>
      <c r="W117" s="59">
        <f t="shared" si="52"/>
        <v>0</v>
      </c>
      <c r="X117" s="59">
        <f t="shared" si="53"/>
        <v>0</v>
      </c>
      <c r="Y117" s="59">
        <f t="shared" si="54"/>
        <v>0</v>
      </c>
      <c r="Z117" s="59">
        <f t="shared" si="55"/>
        <v>0</v>
      </c>
      <c r="AA117" s="8"/>
    </row>
    <row r="118" spans="1:27" s="9" customFormat="1" ht="21" customHeight="1" x14ac:dyDescent="0.25">
      <c r="A118" s="135"/>
      <c r="B118" s="8"/>
      <c r="D118" s="12"/>
      <c r="E118" s="12"/>
      <c r="F118" s="12"/>
      <c r="G118" s="12"/>
      <c r="H118" s="12"/>
      <c r="I118" s="12"/>
      <c r="J118" s="8">
        <f t="shared" si="47"/>
        <v>0</v>
      </c>
      <c r="K118" s="12"/>
      <c r="L118" s="62"/>
      <c r="M118" s="8">
        <f t="shared" si="48"/>
        <v>0</v>
      </c>
      <c r="N118" s="62"/>
      <c r="O118" s="62"/>
      <c r="P118" s="8">
        <f t="shared" si="49"/>
        <v>18</v>
      </c>
      <c r="Q118" s="63">
        <f t="shared" si="50"/>
        <v>0</v>
      </c>
      <c r="R118" s="63">
        <f t="shared" si="50"/>
        <v>0</v>
      </c>
      <c r="S118" s="63">
        <f t="shared" si="50"/>
        <v>0</v>
      </c>
      <c r="T118" s="63">
        <f t="shared" si="50"/>
        <v>0</v>
      </c>
      <c r="U118" s="63">
        <f t="shared" si="50"/>
        <v>0</v>
      </c>
      <c r="V118" s="59">
        <f t="shared" si="51"/>
        <v>0</v>
      </c>
      <c r="W118" s="59">
        <f t="shared" si="52"/>
        <v>0</v>
      </c>
      <c r="X118" s="59">
        <f t="shared" si="53"/>
        <v>0</v>
      </c>
      <c r="Y118" s="59">
        <f t="shared" si="54"/>
        <v>0</v>
      </c>
      <c r="Z118" s="59">
        <f t="shared" si="55"/>
        <v>0</v>
      </c>
      <c r="AA118" s="8"/>
    </row>
    <row r="119" spans="1:27" s="9" customFormat="1" ht="21" customHeight="1" x14ac:dyDescent="0.25">
      <c r="A119" s="135"/>
      <c r="B119" s="8"/>
      <c r="D119" s="12"/>
      <c r="E119" s="12"/>
      <c r="F119" s="12"/>
      <c r="G119" s="12"/>
      <c r="H119" s="12"/>
      <c r="I119" s="12"/>
      <c r="J119" s="8">
        <f t="shared" si="47"/>
        <v>0</v>
      </c>
      <c r="K119" s="12"/>
      <c r="L119" s="62"/>
      <c r="M119" s="8">
        <f t="shared" si="48"/>
        <v>0</v>
      </c>
      <c r="N119" s="62"/>
      <c r="O119" s="62"/>
      <c r="P119" s="8">
        <f t="shared" si="49"/>
        <v>18</v>
      </c>
      <c r="Q119" s="63">
        <f t="shared" si="50"/>
        <v>0</v>
      </c>
      <c r="R119" s="63">
        <f t="shared" si="50"/>
        <v>0</v>
      </c>
      <c r="S119" s="63">
        <f t="shared" si="50"/>
        <v>0</v>
      </c>
      <c r="T119" s="63">
        <f t="shared" si="50"/>
        <v>0</v>
      </c>
      <c r="U119" s="63">
        <f t="shared" si="50"/>
        <v>0</v>
      </c>
      <c r="V119" s="59">
        <f t="shared" si="51"/>
        <v>0</v>
      </c>
      <c r="W119" s="59">
        <f t="shared" si="52"/>
        <v>0</v>
      </c>
      <c r="X119" s="59">
        <f t="shared" si="53"/>
        <v>0</v>
      </c>
      <c r="Y119" s="59">
        <f t="shared" si="54"/>
        <v>0</v>
      </c>
      <c r="Z119" s="59">
        <f t="shared" si="55"/>
        <v>0</v>
      </c>
      <c r="AA119" s="8"/>
    </row>
    <row r="120" spans="1:27" s="9" customFormat="1" ht="21" customHeight="1" x14ac:dyDescent="0.25">
      <c r="A120" s="135"/>
      <c r="B120" s="8"/>
      <c r="D120" s="12"/>
      <c r="E120" s="12"/>
      <c r="F120" s="12"/>
      <c r="G120" s="12"/>
      <c r="H120" s="12"/>
      <c r="I120" s="12"/>
      <c r="J120" s="8">
        <f t="shared" si="47"/>
        <v>0</v>
      </c>
      <c r="K120" s="12"/>
      <c r="L120" s="62"/>
      <c r="M120" s="8">
        <f t="shared" si="48"/>
        <v>0</v>
      </c>
      <c r="N120" s="62"/>
      <c r="O120" s="62"/>
      <c r="P120" s="8">
        <f t="shared" si="49"/>
        <v>18</v>
      </c>
      <c r="Q120" s="63">
        <f t="shared" si="50"/>
        <v>0</v>
      </c>
      <c r="R120" s="63">
        <f t="shared" si="50"/>
        <v>0</v>
      </c>
      <c r="S120" s="63">
        <f t="shared" si="50"/>
        <v>0</v>
      </c>
      <c r="T120" s="63">
        <f t="shared" si="50"/>
        <v>0</v>
      </c>
      <c r="U120" s="63">
        <f t="shared" si="50"/>
        <v>0</v>
      </c>
      <c r="V120" s="59">
        <f t="shared" si="51"/>
        <v>0</v>
      </c>
      <c r="W120" s="59">
        <f t="shared" si="52"/>
        <v>0</v>
      </c>
      <c r="X120" s="59">
        <f t="shared" si="53"/>
        <v>0</v>
      </c>
      <c r="Y120" s="59">
        <f t="shared" si="54"/>
        <v>0</v>
      </c>
      <c r="Z120" s="59">
        <f t="shared" si="55"/>
        <v>0</v>
      </c>
      <c r="AA120" s="8"/>
    </row>
    <row r="121" spans="1:27" s="9" customFormat="1" ht="21" customHeight="1" x14ac:dyDescent="0.25">
      <c r="A121" s="135"/>
      <c r="B121" s="8"/>
      <c r="D121" s="12"/>
      <c r="E121" s="12"/>
      <c r="F121" s="12"/>
      <c r="G121" s="12"/>
      <c r="H121" s="12"/>
      <c r="I121" s="12"/>
      <c r="J121" s="8">
        <f t="shared" si="47"/>
        <v>0</v>
      </c>
      <c r="K121" s="12"/>
      <c r="L121" s="62"/>
      <c r="M121" s="8">
        <f t="shared" si="48"/>
        <v>0</v>
      </c>
      <c r="N121" s="62"/>
      <c r="O121" s="62"/>
      <c r="P121" s="8">
        <f t="shared" si="49"/>
        <v>18</v>
      </c>
      <c r="Q121" s="63">
        <f t="shared" si="50"/>
        <v>0</v>
      </c>
      <c r="R121" s="63">
        <f t="shared" si="50"/>
        <v>0</v>
      </c>
      <c r="S121" s="63">
        <f t="shared" si="50"/>
        <v>0</v>
      </c>
      <c r="T121" s="63">
        <f t="shared" si="50"/>
        <v>0</v>
      </c>
      <c r="U121" s="63">
        <f t="shared" si="50"/>
        <v>0</v>
      </c>
      <c r="V121" s="59">
        <f t="shared" si="51"/>
        <v>0</v>
      </c>
      <c r="W121" s="59">
        <f t="shared" si="52"/>
        <v>0</v>
      </c>
      <c r="X121" s="59">
        <f t="shared" si="53"/>
        <v>0</v>
      </c>
      <c r="Y121" s="59">
        <f t="shared" si="54"/>
        <v>0</v>
      </c>
      <c r="Z121" s="59">
        <f t="shared" si="55"/>
        <v>0</v>
      </c>
      <c r="AA121" s="8"/>
    </row>
    <row r="122" spans="1:27" s="9" customFormat="1" ht="21" customHeight="1" x14ac:dyDescent="0.25">
      <c r="A122" s="135"/>
      <c r="B122" s="8"/>
      <c r="D122" s="12"/>
      <c r="E122" s="12"/>
      <c r="F122" s="12"/>
      <c r="G122" s="12"/>
      <c r="H122" s="12"/>
      <c r="I122" s="12"/>
      <c r="J122" s="8">
        <f t="shared" si="47"/>
        <v>0</v>
      </c>
      <c r="K122" s="12"/>
      <c r="L122" s="62"/>
      <c r="M122" s="8">
        <f t="shared" si="48"/>
        <v>0</v>
      </c>
      <c r="N122" s="62"/>
      <c r="O122" s="62"/>
      <c r="P122" s="8">
        <f t="shared" si="49"/>
        <v>18</v>
      </c>
      <c r="Q122" s="63">
        <f t="shared" si="50"/>
        <v>0</v>
      </c>
      <c r="R122" s="63">
        <f t="shared" si="50"/>
        <v>0</v>
      </c>
      <c r="S122" s="63">
        <f t="shared" si="50"/>
        <v>0</v>
      </c>
      <c r="T122" s="63">
        <f t="shared" si="50"/>
        <v>0</v>
      </c>
      <c r="U122" s="63">
        <f t="shared" si="50"/>
        <v>0</v>
      </c>
      <c r="V122" s="59">
        <f t="shared" si="51"/>
        <v>0</v>
      </c>
      <c r="W122" s="59">
        <f t="shared" si="52"/>
        <v>0</v>
      </c>
      <c r="X122" s="59">
        <f t="shared" si="53"/>
        <v>0</v>
      </c>
      <c r="Y122" s="59">
        <f t="shared" si="54"/>
        <v>0</v>
      </c>
      <c r="Z122" s="59">
        <f t="shared" si="55"/>
        <v>0</v>
      </c>
      <c r="AA122" s="8"/>
    </row>
    <row r="123" spans="1:27" s="9" customFormat="1" ht="21" customHeight="1" x14ac:dyDescent="0.25">
      <c r="A123" s="135"/>
      <c r="B123" s="8"/>
      <c r="D123" s="12"/>
      <c r="E123" s="12"/>
      <c r="F123" s="12"/>
      <c r="G123" s="12"/>
      <c r="H123" s="12"/>
      <c r="I123" s="12"/>
      <c r="J123" s="8">
        <f t="shared" si="47"/>
        <v>0</v>
      </c>
      <c r="K123" s="12"/>
      <c r="L123" s="62"/>
      <c r="M123" s="8">
        <f t="shared" si="48"/>
        <v>0</v>
      </c>
      <c r="N123" s="62"/>
      <c r="O123" s="62"/>
      <c r="P123" s="8">
        <f t="shared" si="49"/>
        <v>18</v>
      </c>
      <c r="Q123" s="63">
        <f t="shared" si="50"/>
        <v>0</v>
      </c>
      <c r="R123" s="63">
        <f t="shared" si="50"/>
        <v>0</v>
      </c>
      <c r="S123" s="63">
        <f t="shared" si="50"/>
        <v>0</v>
      </c>
      <c r="T123" s="63">
        <f t="shared" si="50"/>
        <v>0</v>
      </c>
      <c r="U123" s="63">
        <f t="shared" si="50"/>
        <v>0</v>
      </c>
      <c r="V123" s="59">
        <f t="shared" si="51"/>
        <v>0</v>
      </c>
      <c r="W123" s="59">
        <f t="shared" si="52"/>
        <v>0</v>
      </c>
      <c r="X123" s="59">
        <f t="shared" si="53"/>
        <v>0</v>
      </c>
      <c r="Y123" s="59">
        <f t="shared" si="54"/>
        <v>0</v>
      </c>
      <c r="Z123" s="59">
        <f t="shared" si="55"/>
        <v>0</v>
      </c>
      <c r="AA123" s="8"/>
    </row>
    <row r="124" spans="1:27" s="9" customFormat="1" ht="21" customHeight="1" x14ac:dyDescent="0.25">
      <c r="A124" s="135"/>
      <c r="B124" s="8"/>
      <c r="D124" s="12"/>
      <c r="E124" s="12"/>
      <c r="F124" s="12"/>
      <c r="G124" s="12"/>
      <c r="H124" s="12"/>
      <c r="I124" s="12"/>
      <c r="J124" s="8">
        <f t="shared" si="47"/>
        <v>0</v>
      </c>
      <c r="K124" s="12"/>
      <c r="L124" s="62"/>
      <c r="M124" s="8">
        <f t="shared" si="48"/>
        <v>0</v>
      </c>
      <c r="N124" s="62"/>
      <c r="O124" s="62"/>
      <c r="P124" s="8">
        <f t="shared" si="49"/>
        <v>18</v>
      </c>
      <c r="Q124" s="63">
        <f t="shared" si="50"/>
        <v>0</v>
      </c>
      <c r="R124" s="63">
        <f t="shared" si="50"/>
        <v>0</v>
      </c>
      <c r="S124" s="63">
        <f t="shared" si="50"/>
        <v>0</v>
      </c>
      <c r="T124" s="63">
        <f t="shared" si="50"/>
        <v>0</v>
      </c>
      <c r="U124" s="63">
        <f t="shared" si="50"/>
        <v>0</v>
      </c>
      <c r="V124" s="59">
        <f t="shared" si="51"/>
        <v>0</v>
      </c>
      <c r="W124" s="59">
        <f t="shared" si="52"/>
        <v>0</v>
      </c>
      <c r="X124" s="59">
        <f t="shared" si="53"/>
        <v>0</v>
      </c>
      <c r="Y124" s="59">
        <f t="shared" si="54"/>
        <v>0</v>
      </c>
      <c r="Z124" s="59">
        <f t="shared" si="55"/>
        <v>0</v>
      </c>
      <c r="AA124" s="8"/>
    </row>
    <row r="125" spans="1:27" s="9" customFormat="1" ht="21" customHeight="1" x14ac:dyDescent="0.25">
      <c r="A125" s="135"/>
      <c r="B125" s="8"/>
      <c r="D125" s="12"/>
      <c r="E125" s="12"/>
      <c r="F125" s="12"/>
      <c r="G125" s="12"/>
      <c r="H125" s="12"/>
      <c r="I125" s="12"/>
      <c r="J125" s="8">
        <f t="shared" si="47"/>
        <v>0</v>
      </c>
      <c r="K125" s="12"/>
      <c r="L125" s="62"/>
      <c r="M125" s="8">
        <f t="shared" si="48"/>
        <v>0</v>
      </c>
      <c r="N125" s="62"/>
      <c r="O125" s="62"/>
      <c r="P125" s="8">
        <f t="shared" si="49"/>
        <v>18</v>
      </c>
      <c r="Q125" s="63">
        <f t="shared" si="50"/>
        <v>0</v>
      </c>
      <c r="R125" s="63">
        <f t="shared" si="50"/>
        <v>0</v>
      </c>
      <c r="S125" s="63">
        <f t="shared" si="50"/>
        <v>0</v>
      </c>
      <c r="T125" s="63">
        <f t="shared" si="50"/>
        <v>0</v>
      </c>
      <c r="U125" s="63">
        <f t="shared" si="50"/>
        <v>0</v>
      </c>
      <c r="V125" s="59">
        <f t="shared" si="51"/>
        <v>0</v>
      </c>
      <c r="W125" s="59">
        <f t="shared" si="52"/>
        <v>0</v>
      </c>
      <c r="X125" s="59">
        <f t="shared" si="53"/>
        <v>0</v>
      </c>
      <c r="Y125" s="59">
        <f t="shared" si="54"/>
        <v>0</v>
      </c>
      <c r="Z125" s="59">
        <f t="shared" si="55"/>
        <v>0</v>
      </c>
      <c r="AA125" s="8"/>
    </row>
    <row r="126" spans="1:27" s="9" customFormat="1" ht="21" customHeight="1" x14ac:dyDescent="0.25">
      <c r="A126" s="135"/>
      <c r="B126" s="8"/>
      <c r="D126" s="12"/>
      <c r="E126" s="12"/>
      <c r="F126" s="12"/>
      <c r="G126" s="12"/>
      <c r="H126" s="12"/>
      <c r="I126" s="12"/>
      <c r="J126" s="8">
        <f t="shared" si="47"/>
        <v>0</v>
      </c>
      <c r="K126" s="12"/>
      <c r="L126" s="62"/>
      <c r="M126" s="8">
        <f t="shared" si="48"/>
        <v>0</v>
      </c>
      <c r="N126" s="62"/>
      <c r="O126" s="62"/>
      <c r="P126" s="8">
        <f t="shared" si="49"/>
        <v>18</v>
      </c>
      <c r="Q126" s="63">
        <f t="shared" si="50"/>
        <v>0</v>
      </c>
      <c r="R126" s="63">
        <f t="shared" si="50"/>
        <v>0</v>
      </c>
      <c r="S126" s="63">
        <f t="shared" si="50"/>
        <v>0</v>
      </c>
      <c r="T126" s="63">
        <f t="shared" si="50"/>
        <v>0</v>
      </c>
      <c r="U126" s="63">
        <f t="shared" si="50"/>
        <v>0</v>
      </c>
      <c r="V126" s="59">
        <f t="shared" si="51"/>
        <v>0</v>
      </c>
      <c r="W126" s="59">
        <f t="shared" si="52"/>
        <v>0</v>
      </c>
      <c r="X126" s="59">
        <f t="shared" si="53"/>
        <v>0</v>
      </c>
      <c r="Y126" s="59">
        <f t="shared" si="54"/>
        <v>0</v>
      </c>
      <c r="Z126" s="59">
        <f t="shared" si="55"/>
        <v>0</v>
      </c>
      <c r="AA126" s="8"/>
    </row>
    <row r="127" spans="1:27" s="9" customFormat="1" ht="21" customHeight="1" x14ac:dyDescent="0.25">
      <c r="A127" s="135"/>
      <c r="B127" s="8"/>
      <c r="D127" s="12"/>
      <c r="E127" s="12"/>
      <c r="F127" s="12"/>
      <c r="G127" s="12"/>
      <c r="H127" s="12"/>
      <c r="I127" s="12"/>
      <c r="J127" s="8">
        <f t="shared" si="47"/>
        <v>0</v>
      </c>
      <c r="K127" s="12"/>
      <c r="L127" s="62"/>
      <c r="M127" s="8">
        <f t="shared" si="48"/>
        <v>0</v>
      </c>
      <c r="N127" s="62"/>
      <c r="O127" s="62"/>
      <c r="P127" s="8">
        <f t="shared" si="49"/>
        <v>18</v>
      </c>
      <c r="Q127" s="63">
        <f t="shared" si="50"/>
        <v>0</v>
      </c>
      <c r="R127" s="63">
        <f t="shared" si="50"/>
        <v>0</v>
      </c>
      <c r="S127" s="63">
        <f t="shared" si="50"/>
        <v>0</v>
      </c>
      <c r="T127" s="63">
        <f t="shared" si="50"/>
        <v>0</v>
      </c>
      <c r="U127" s="63">
        <f t="shared" si="50"/>
        <v>0</v>
      </c>
      <c r="V127" s="59">
        <f t="shared" si="51"/>
        <v>0</v>
      </c>
      <c r="W127" s="59">
        <f t="shared" si="52"/>
        <v>0</v>
      </c>
      <c r="X127" s="59">
        <f t="shared" si="53"/>
        <v>0</v>
      </c>
      <c r="Y127" s="59">
        <f t="shared" si="54"/>
        <v>0</v>
      </c>
      <c r="Z127" s="59">
        <f t="shared" si="55"/>
        <v>0</v>
      </c>
      <c r="AA127" s="8"/>
    </row>
    <row r="128" spans="1:27" s="9" customFormat="1" ht="21" customHeight="1" x14ac:dyDescent="0.25">
      <c r="A128" s="135"/>
      <c r="B128" s="8"/>
      <c r="D128" s="12"/>
      <c r="E128" s="12"/>
      <c r="F128" s="12"/>
      <c r="G128" s="12"/>
      <c r="H128" s="12"/>
      <c r="I128" s="12"/>
      <c r="J128" s="8">
        <f t="shared" si="47"/>
        <v>0</v>
      </c>
      <c r="K128" s="12"/>
      <c r="L128" s="62"/>
      <c r="M128" s="8">
        <f t="shared" si="48"/>
        <v>0</v>
      </c>
      <c r="N128" s="62"/>
      <c r="O128" s="62"/>
      <c r="P128" s="8">
        <f t="shared" si="49"/>
        <v>18</v>
      </c>
      <c r="Q128" s="63">
        <f t="shared" si="50"/>
        <v>0</v>
      </c>
      <c r="R128" s="63">
        <f t="shared" si="50"/>
        <v>0</v>
      </c>
      <c r="S128" s="63">
        <f t="shared" si="50"/>
        <v>0</v>
      </c>
      <c r="T128" s="63">
        <f t="shared" si="50"/>
        <v>0</v>
      </c>
      <c r="U128" s="63">
        <f t="shared" si="50"/>
        <v>0</v>
      </c>
      <c r="V128" s="59">
        <f t="shared" si="51"/>
        <v>0</v>
      </c>
      <c r="W128" s="59">
        <f t="shared" si="52"/>
        <v>0</v>
      </c>
      <c r="X128" s="59">
        <f t="shared" si="53"/>
        <v>0</v>
      </c>
      <c r="Y128" s="59">
        <f t="shared" si="54"/>
        <v>0</v>
      </c>
      <c r="Z128" s="59">
        <f t="shared" si="55"/>
        <v>0</v>
      </c>
      <c r="AA128" s="8"/>
    </row>
    <row r="129" spans="1:27" s="9" customFormat="1" ht="21" customHeight="1" x14ac:dyDescent="0.25">
      <c r="A129" s="135"/>
      <c r="B129" s="8"/>
      <c r="D129" s="12"/>
      <c r="E129" s="12"/>
      <c r="F129" s="12"/>
      <c r="G129" s="12"/>
      <c r="H129" s="12"/>
      <c r="I129" s="12"/>
      <c r="J129" s="8">
        <f t="shared" si="47"/>
        <v>0</v>
      </c>
      <c r="K129" s="12"/>
      <c r="L129" s="62"/>
      <c r="M129" s="8">
        <f t="shared" si="48"/>
        <v>0</v>
      </c>
      <c r="N129" s="62"/>
      <c r="O129" s="62"/>
      <c r="P129" s="8">
        <f t="shared" si="49"/>
        <v>18</v>
      </c>
      <c r="Q129" s="63">
        <f t="shared" si="50"/>
        <v>0</v>
      </c>
      <c r="R129" s="63">
        <f t="shared" si="50"/>
        <v>0</v>
      </c>
      <c r="S129" s="63">
        <f t="shared" si="50"/>
        <v>0</v>
      </c>
      <c r="T129" s="63">
        <f t="shared" si="50"/>
        <v>0</v>
      </c>
      <c r="U129" s="63">
        <f t="shared" si="50"/>
        <v>0</v>
      </c>
      <c r="V129" s="59">
        <f t="shared" si="51"/>
        <v>0</v>
      </c>
      <c r="W129" s="59">
        <f t="shared" si="52"/>
        <v>0</v>
      </c>
      <c r="X129" s="59">
        <f t="shared" si="53"/>
        <v>0</v>
      </c>
      <c r="Y129" s="59">
        <f t="shared" si="54"/>
        <v>0</v>
      </c>
      <c r="Z129" s="59">
        <f t="shared" si="55"/>
        <v>0</v>
      </c>
      <c r="AA129" s="8"/>
    </row>
    <row r="130" spans="1:27" s="9" customFormat="1" ht="21" customHeight="1" x14ac:dyDescent="0.25">
      <c r="A130" s="135"/>
      <c r="B130" s="8"/>
      <c r="D130" s="12"/>
      <c r="E130" s="12"/>
      <c r="F130" s="12"/>
      <c r="G130" s="12"/>
      <c r="H130" s="12"/>
      <c r="I130" s="12"/>
      <c r="J130" s="8">
        <f t="shared" si="47"/>
        <v>0</v>
      </c>
      <c r="K130" s="12"/>
      <c r="L130" s="62"/>
      <c r="M130" s="8">
        <f t="shared" si="48"/>
        <v>0</v>
      </c>
      <c r="N130" s="62"/>
      <c r="O130" s="62"/>
      <c r="P130" s="8">
        <f t="shared" si="49"/>
        <v>18</v>
      </c>
      <c r="Q130" s="63">
        <f t="shared" si="50"/>
        <v>0</v>
      </c>
      <c r="R130" s="63">
        <f t="shared" si="50"/>
        <v>0</v>
      </c>
      <c r="S130" s="63">
        <f t="shared" si="50"/>
        <v>0</v>
      </c>
      <c r="T130" s="63">
        <f t="shared" si="50"/>
        <v>0</v>
      </c>
      <c r="U130" s="63">
        <f t="shared" si="50"/>
        <v>0</v>
      </c>
      <c r="V130" s="59">
        <f t="shared" si="51"/>
        <v>0</v>
      </c>
      <c r="W130" s="59">
        <f t="shared" si="52"/>
        <v>0</v>
      </c>
      <c r="X130" s="59">
        <f t="shared" si="53"/>
        <v>0</v>
      </c>
      <c r="Y130" s="59">
        <f t="shared" si="54"/>
        <v>0</v>
      </c>
      <c r="Z130" s="59">
        <f t="shared" si="55"/>
        <v>0</v>
      </c>
      <c r="AA130" s="8"/>
    </row>
    <row r="131" spans="1:27" s="225" customFormat="1" ht="21" customHeight="1" x14ac:dyDescent="0.25">
      <c r="A131" s="224"/>
      <c r="B131" s="101"/>
      <c r="D131" s="101"/>
      <c r="E131" s="101"/>
      <c r="F131" s="101"/>
      <c r="G131" s="101"/>
      <c r="H131" s="101"/>
      <c r="I131" s="101"/>
      <c r="J131" s="8">
        <f t="shared" si="47"/>
        <v>0</v>
      </c>
      <c r="K131" s="101"/>
      <c r="L131" s="62"/>
      <c r="M131" s="8">
        <f t="shared" si="48"/>
        <v>0</v>
      </c>
      <c r="N131" s="62"/>
      <c r="O131" s="62"/>
      <c r="P131" s="8">
        <f t="shared" si="49"/>
        <v>18</v>
      </c>
      <c r="Q131" s="63">
        <f t="shared" si="50"/>
        <v>0</v>
      </c>
      <c r="R131" s="63">
        <f t="shared" si="50"/>
        <v>0</v>
      </c>
      <c r="S131" s="63">
        <f t="shared" si="50"/>
        <v>0</v>
      </c>
      <c r="T131" s="63">
        <f t="shared" si="50"/>
        <v>0</v>
      </c>
      <c r="U131" s="63">
        <f t="shared" si="50"/>
        <v>0</v>
      </c>
      <c r="V131" s="59">
        <f t="shared" si="51"/>
        <v>0</v>
      </c>
      <c r="W131" s="59">
        <f t="shared" si="52"/>
        <v>0</v>
      </c>
      <c r="X131" s="59">
        <f t="shared" si="53"/>
        <v>0</v>
      </c>
      <c r="Y131" s="59">
        <f t="shared" si="54"/>
        <v>0</v>
      </c>
      <c r="Z131" s="59">
        <f t="shared" si="55"/>
        <v>0</v>
      </c>
      <c r="AA131" s="101"/>
    </row>
    <row r="132" spans="1:27" s="9" customFormat="1" ht="21" customHeight="1" x14ac:dyDescent="0.25">
      <c r="A132" s="135"/>
      <c r="B132" s="8"/>
      <c r="D132" s="12"/>
      <c r="E132" s="12"/>
      <c r="F132" s="12"/>
      <c r="G132" s="12"/>
      <c r="H132" s="12"/>
      <c r="I132" s="12"/>
      <c r="J132" s="8">
        <f t="shared" si="47"/>
        <v>0</v>
      </c>
      <c r="K132" s="12"/>
      <c r="L132" s="62"/>
      <c r="M132" s="8">
        <f t="shared" si="48"/>
        <v>0</v>
      </c>
      <c r="N132" s="62"/>
      <c r="O132" s="62"/>
      <c r="P132" s="8">
        <f t="shared" si="49"/>
        <v>18</v>
      </c>
      <c r="Q132" s="63">
        <f t="shared" ref="Q132:U163" si="56">IFERROR(IF(AND((Q$167-$P132)/$M132&gt;0,(Q$167-$P132)/$M132&lt;1),(Q$167-$P132)/$M132,IF((Q$167-$P132)/$M132&gt;0,1,0)),0)</f>
        <v>0</v>
      </c>
      <c r="R132" s="63">
        <f t="shared" si="56"/>
        <v>0</v>
      </c>
      <c r="S132" s="63">
        <f t="shared" si="56"/>
        <v>0</v>
      </c>
      <c r="T132" s="63">
        <f t="shared" si="56"/>
        <v>0</v>
      </c>
      <c r="U132" s="63">
        <f t="shared" si="56"/>
        <v>0</v>
      </c>
      <c r="V132" s="59">
        <f t="shared" si="51"/>
        <v>0</v>
      </c>
      <c r="W132" s="59">
        <f t="shared" si="52"/>
        <v>0</v>
      </c>
      <c r="X132" s="59">
        <f t="shared" si="53"/>
        <v>0</v>
      </c>
      <c r="Y132" s="59">
        <f t="shared" si="54"/>
        <v>0</v>
      </c>
      <c r="Z132" s="59">
        <f t="shared" si="55"/>
        <v>0</v>
      </c>
      <c r="AA132" s="8"/>
    </row>
    <row r="133" spans="1:27" s="225" customFormat="1" ht="21" customHeight="1" x14ac:dyDescent="0.25">
      <c r="A133" s="224"/>
      <c r="B133" s="101"/>
      <c r="D133" s="101"/>
      <c r="E133" s="101"/>
      <c r="F133" s="101"/>
      <c r="G133" s="101"/>
      <c r="H133" s="101"/>
      <c r="I133" s="101"/>
      <c r="J133" s="8">
        <f t="shared" si="47"/>
        <v>0</v>
      </c>
      <c r="K133" s="101"/>
      <c r="L133" s="62"/>
      <c r="M133" s="8">
        <f t="shared" si="48"/>
        <v>0</v>
      </c>
      <c r="N133" s="62"/>
      <c r="O133" s="62"/>
      <c r="P133" s="8">
        <f t="shared" si="49"/>
        <v>18</v>
      </c>
      <c r="Q133" s="63">
        <f t="shared" si="56"/>
        <v>0</v>
      </c>
      <c r="R133" s="63">
        <f t="shared" si="56"/>
        <v>0</v>
      </c>
      <c r="S133" s="63">
        <f t="shared" si="56"/>
        <v>0</v>
      </c>
      <c r="T133" s="63">
        <f t="shared" si="56"/>
        <v>0</v>
      </c>
      <c r="U133" s="63">
        <f t="shared" si="56"/>
        <v>0</v>
      </c>
      <c r="V133" s="59">
        <f t="shared" si="51"/>
        <v>0</v>
      </c>
      <c r="W133" s="59">
        <f t="shared" si="52"/>
        <v>0</v>
      </c>
      <c r="X133" s="59">
        <f t="shared" si="53"/>
        <v>0</v>
      </c>
      <c r="Y133" s="59">
        <f t="shared" si="54"/>
        <v>0</v>
      </c>
      <c r="Z133" s="59">
        <f t="shared" si="55"/>
        <v>0</v>
      </c>
      <c r="AA133" s="101"/>
    </row>
    <row r="134" spans="1:27" s="9" customFormat="1" ht="21" customHeight="1" x14ac:dyDescent="0.25">
      <c r="A134" s="135"/>
      <c r="B134" s="8"/>
      <c r="D134" s="12"/>
      <c r="E134" s="12"/>
      <c r="F134" s="12"/>
      <c r="G134" s="12"/>
      <c r="H134" s="12"/>
      <c r="I134" s="12"/>
      <c r="J134" s="8">
        <f t="shared" si="47"/>
        <v>0</v>
      </c>
      <c r="K134" s="12"/>
      <c r="L134" s="62"/>
      <c r="M134" s="8">
        <f t="shared" si="48"/>
        <v>0</v>
      </c>
      <c r="N134" s="62"/>
      <c r="O134" s="62"/>
      <c r="P134" s="8">
        <f t="shared" si="49"/>
        <v>18</v>
      </c>
      <c r="Q134" s="63">
        <f t="shared" si="56"/>
        <v>0</v>
      </c>
      <c r="R134" s="63">
        <f t="shared" si="56"/>
        <v>0</v>
      </c>
      <c r="S134" s="63">
        <f t="shared" si="56"/>
        <v>0</v>
      </c>
      <c r="T134" s="63">
        <f t="shared" si="56"/>
        <v>0</v>
      </c>
      <c r="U134" s="63">
        <f t="shared" si="56"/>
        <v>0</v>
      </c>
      <c r="V134" s="59">
        <f t="shared" si="51"/>
        <v>0</v>
      </c>
      <c r="W134" s="59">
        <f t="shared" si="52"/>
        <v>0</v>
      </c>
      <c r="X134" s="59">
        <f t="shared" si="53"/>
        <v>0</v>
      </c>
      <c r="Y134" s="59">
        <f t="shared" si="54"/>
        <v>0</v>
      </c>
      <c r="Z134" s="59">
        <f t="shared" si="55"/>
        <v>0</v>
      </c>
      <c r="AA134" s="8"/>
    </row>
    <row r="135" spans="1:27" s="9" customFormat="1" ht="21" customHeight="1" x14ac:dyDescent="0.25">
      <c r="A135" s="135"/>
      <c r="B135" s="8"/>
      <c r="D135" s="12"/>
      <c r="E135" s="12"/>
      <c r="F135" s="12"/>
      <c r="G135" s="12"/>
      <c r="H135" s="12"/>
      <c r="I135" s="12"/>
      <c r="J135" s="8">
        <f t="shared" si="47"/>
        <v>0</v>
      </c>
      <c r="K135" s="12"/>
      <c r="L135" s="62"/>
      <c r="M135" s="8">
        <f t="shared" si="48"/>
        <v>0</v>
      </c>
      <c r="N135" s="62"/>
      <c r="O135" s="62"/>
      <c r="P135" s="8">
        <f t="shared" si="49"/>
        <v>18</v>
      </c>
      <c r="Q135" s="63">
        <f t="shared" si="56"/>
        <v>0</v>
      </c>
      <c r="R135" s="63">
        <f t="shared" si="56"/>
        <v>0</v>
      </c>
      <c r="S135" s="63">
        <f t="shared" si="56"/>
        <v>0</v>
      </c>
      <c r="T135" s="63">
        <f t="shared" si="56"/>
        <v>0</v>
      </c>
      <c r="U135" s="63">
        <f t="shared" si="56"/>
        <v>0</v>
      </c>
      <c r="V135" s="59">
        <f t="shared" si="51"/>
        <v>0</v>
      </c>
      <c r="W135" s="59">
        <f t="shared" si="52"/>
        <v>0</v>
      </c>
      <c r="X135" s="59">
        <f t="shared" si="53"/>
        <v>0</v>
      </c>
      <c r="Y135" s="59">
        <f t="shared" si="54"/>
        <v>0</v>
      </c>
      <c r="Z135" s="59">
        <f t="shared" si="55"/>
        <v>0</v>
      </c>
      <c r="AA135" s="8"/>
    </row>
    <row r="136" spans="1:27" s="9" customFormat="1" ht="21" customHeight="1" x14ac:dyDescent="0.25">
      <c r="A136" s="135"/>
      <c r="B136" s="8"/>
      <c r="D136" s="12"/>
      <c r="E136" s="12"/>
      <c r="F136" s="12"/>
      <c r="G136" s="12"/>
      <c r="H136" s="12"/>
      <c r="I136" s="12"/>
      <c r="J136" s="8">
        <f t="shared" si="47"/>
        <v>0</v>
      </c>
      <c r="K136" s="12"/>
      <c r="L136" s="62"/>
      <c r="M136" s="8">
        <f t="shared" si="48"/>
        <v>0</v>
      </c>
      <c r="N136" s="62"/>
      <c r="O136" s="62"/>
      <c r="P136" s="8">
        <f t="shared" si="49"/>
        <v>18</v>
      </c>
      <c r="Q136" s="63">
        <f t="shared" si="56"/>
        <v>0</v>
      </c>
      <c r="R136" s="63">
        <f t="shared" si="56"/>
        <v>0</v>
      </c>
      <c r="S136" s="63">
        <f t="shared" si="56"/>
        <v>0</v>
      </c>
      <c r="T136" s="63">
        <f t="shared" si="56"/>
        <v>0</v>
      </c>
      <c r="U136" s="63">
        <f t="shared" si="56"/>
        <v>0</v>
      </c>
      <c r="V136" s="59">
        <f t="shared" si="51"/>
        <v>0</v>
      </c>
      <c r="W136" s="59">
        <f t="shared" si="52"/>
        <v>0</v>
      </c>
      <c r="X136" s="59">
        <f t="shared" si="53"/>
        <v>0</v>
      </c>
      <c r="Y136" s="59">
        <f t="shared" si="54"/>
        <v>0</v>
      </c>
      <c r="Z136" s="59">
        <f t="shared" si="55"/>
        <v>0</v>
      </c>
      <c r="AA136" s="8"/>
    </row>
    <row r="137" spans="1:27" s="9" customFormat="1" ht="21" customHeight="1" x14ac:dyDescent="0.25">
      <c r="A137" s="135"/>
      <c r="B137" s="8"/>
      <c r="D137" s="12"/>
      <c r="E137" s="12"/>
      <c r="F137" s="12"/>
      <c r="G137" s="12"/>
      <c r="H137" s="12"/>
      <c r="I137" s="12"/>
      <c r="J137" s="8">
        <f t="shared" si="47"/>
        <v>0</v>
      </c>
      <c r="K137" s="12"/>
      <c r="L137" s="62"/>
      <c r="M137" s="8">
        <f t="shared" si="48"/>
        <v>0</v>
      </c>
      <c r="N137" s="62"/>
      <c r="O137" s="62"/>
      <c r="P137" s="8">
        <f t="shared" si="49"/>
        <v>18</v>
      </c>
      <c r="Q137" s="63">
        <f t="shared" si="56"/>
        <v>0</v>
      </c>
      <c r="R137" s="63">
        <f t="shared" si="56"/>
        <v>0</v>
      </c>
      <c r="S137" s="63">
        <f t="shared" si="56"/>
        <v>0</v>
      </c>
      <c r="T137" s="63">
        <f t="shared" si="56"/>
        <v>0</v>
      </c>
      <c r="U137" s="63">
        <f t="shared" si="56"/>
        <v>0</v>
      </c>
      <c r="V137" s="59">
        <f t="shared" si="51"/>
        <v>0</v>
      </c>
      <c r="W137" s="59">
        <f t="shared" si="52"/>
        <v>0</v>
      </c>
      <c r="X137" s="59">
        <f t="shared" si="53"/>
        <v>0</v>
      </c>
      <c r="Y137" s="59">
        <f t="shared" si="54"/>
        <v>0</v>
      </c>
      <c r="Z137" s="59">
        <f t="shared" si="55"/>
        <v>0</v>
      </c>
      <c r="AA137" s="8"/>
    </row>
    <row r="138" spans="1:27" s="9" customFormat="1" ht="21" customHeight="1" x14ac:dyDescent="0.25">
      <c r="A138" s="135"/>
      <c r="B138" s="8"/>
      <c r="D138" s="12"/>
      <c r="E138" s="12"/>
      <c r="F138" s="12"/>
      <c r="G138" s="12"/>
      <c r="H138" s="12"/>
      <c r="I138" s="12"/>
      <c r="J138" s="8">
        <f t="shared" si="47"/>
        <v>0</v>
      </c>
      <c r="K138" s="12"/>
      <c r="L138" s="62"/>
      <c r="M138" s="8">
        <f t="shared" si="48"/>
        <v>0</v>
      </c>
      <c r="N138" s="62"/>
      <c r="O138" s="62"/>
      <c r="P138" s="8">
        <f t="shared" si="49"/>
        <v>18</v>
      </c>
      <c r="Q138" s="63">
        <f t="shared" si="56"/>
        <v>0</v>
      </c>
      <c r="R138" s="63">
        <f t="shared" si="56"/>
        <v>0</v>
      </c>
      <c r="S138" s="63">
        <f t="shared" si="56"/>
        <v>0</v>
      </c>
      <c r="T138" s="63">
        <f t="shared" si="56"/>
        <v>0</v>
      </c>
      <c r="U138" s="63">
        <f t="shared" si="56"/>
        <v>0</v>
      </c>
      <c r="V138" s="59">
        <f t="shared" si="51"/>
        <v>0</v>
      </c>
      <c r="W138" s="59">
        <f t="shared" si="52"/>
        <v>0</v>
      </c>
      <c r="X138" s="59">
        <f t="shared" si="53"/>
        <v>0</v>
      </c>
      <c r="Y138" s="59">
        <f t="shared" si="54"/>
        <v>0</v>
      </c>
      <c r="Z138" s="59">
        <f t="shared" si="55"/>
        <v>0</v>
      </c>
      <c r="AA138" s="8"/>
    </row>
    <row r="139" spans="1:27" s="9" customFormat="1" ht="21" customHeight="1" x14ac:dyDescent="0.25">
      <c r="A139" s="135"/>
      <c r="B139" s="8"/>
      <c r="D139" s="12"/>
      <c r="E139" s="12"/>
      <c r="F139" s="12"/>
      <c r="G139" s="12"/>
      <c r="H139" s="12"/>
      <c r="I139" s="12"/>
      <c r="J139" s="8">
        <f t="shared" si="47"/>
        <v>0</v>
      </c>
      <c r="K139" s="12"/>
      <c r="L139" s="62"/>
      <c r="M139" s="8">
        <f t="shared" si="48"/>
        <v>0</v>
      </c>
      <c r="N139" s="62"/>
      <c r="O139" s="62"/>
      <c r="P139" s="8">
        <f t="shared" si="49"/>
        <v>18</v>
      </c>
      <c r="Q139" s="63">
        <f t="shared" si="56"/>
        <v>0</v>
      </c>
      <c r="R139" s="63">
        <f t="shared" si="56"/>
        <v>0</v>
      </c>
      <c r="S139" s="63">
        <f t="shared" si="56"/>
        <v>0</v>
      </c>
      <c r="T139" s="63">
        <f t="shared" si="56"/>
        <v>0</v>
      </c>
      <c r="U139" s="63">
        <f t="shared" si="56"/>
        <v>0</v>
      </c>
      <c r="V139" s="59">
        <f t="shared" si="51"/>
        <v>0</v>
      </c>
      <c r="W139" s="59">
        <f t="shared" si="52"/>
        <v>0</v>
      </c>
      <c r="X139" s="59">
        <f t="shared" si="53"/>
        <v>0</v>
      </c>
      <c r="Y139" s="59">
        <f t="shared" si="54"/>
        <v>0</v>
      </c>
      <c r="Z139" s="59">
        <f t="shared" si="55"/>
        <v>0</v>
      </c>
      <c r="AA139" s="8"/>
    </row>
    <row r="140" spans="1:27" s="9" customFormat="1" ht="21" customHeight="1" x14ac:dyDescent="0.25">
      <c r="A140" s="135"/>
      <c r="B140" s="8"/>
      <c r="D140" s="12"/>
      <c r="E140" s="12"/>
      <c r="F140" s="12"/>
      <c r="G140" s="12"/>
      <c r="H140" s="12"/>
      <c r="I140" s="12"/>
      <c r="J140" s="8">
        <f t="shared" si="47"/>
        <v>0</v>
      </c>
      <c r="K140" s="12"/>
      <c r="L140" s="62"/>
      <c r="M140" s="8">
        <f t="shared" si="48"/>
        <v>0</v>
      </c>
      <c r="N140" s="62"/>
      <c r="O140" s="62"/>
      <c r="P140" s="8">
        <f t="shared" si="49"/>
        <v>18</v>
      </c>
      <c r="Q140" s="63">
        <f t="shared" si="56"/>
        <v>0</v>
      </c>
      <c r="R140" s="63">
        <f t="shared" si="56"/>
        <v>0</v>
      </c>
      <c r="S140" s="63">
        <f t="shared" si="56"/>
        <v>0</v>
      </c>
      <c r="T140" s="63">
        <f t="shared" si="56"/>
        <v>0</v>
      </c>
      <c r="U140" s="63">
        <f t="shared" si="56"/>
        <v>0</v>
      </c>
      <c r="V140" s="59">
        <f t="shared" si="51"/>
        <v>0</v>
      </c>
      <c r="W140" s="59">
        <f t="shared" si="52"/>
        <v>0</v>
      </c>
      <c r="X140" s="59">
        <f t="shared" si="53"/>
        <v>0</v>
      </c>
      <c r="Y140" s="59">
        <f t="shared" si="54"/>
        <v>0</v>
      </c>
      <c r="Z140" s="59">
        <f t="shared" si="55"/>
        <v>0</v>
      </c>
      <c r="AA140" s="8"/>
    </row>
    <row r="141" spans="1:27" s="9" customFormat="1" ht="21" customHeight="1" x14ac:dyDescent="0.25">
      <c r="A141" s="135"/>
      <c r="B141" s="8"/>
      <c r="D141" s="12"/>
      <c r="E141" s="12"/>
      <c r="F141" s="12"/>
      <c r="G141" s="12"/>
      <c r="H141" s="12"/>
      <c r="I141" s="12"/>
      <c r="J141" s="8">
        <f t="shared" si="47"/>
        <v>0</v>
      </c>
      <c r="K141" s="12"/>
      <c r="L141" s="62"/>
      <c r="M141" s="8">
        <f t="shared" si="48"/>
        <v>0</v>
      </c>
      <c r="N141" s="62"/>
      <c r="O141" s="62"/>
      <c r="P141" s="8">
        <f t="shared" si="49"/>
        <v>18</v>
      </c>
      <c r="Q141" s="63">
        <f t="shared" si="56"/>
        <v>0</v>
      </c>
      <c r="R141" s="63">
        <f t="shared" si="56"/>
        <v>0</v>
      </c>
      <c r="S141" s="63">
        <f t="shared" si="56"/>
        <v>0</v>
      </c>
      <c r="T141" s="63">
        <f t="shared" si="56"/>
        <v>0</v>
      </c>
      <c r="U141" s="63">
        <f t="shared" si="56"/>
        <v>0</v>
      </c>
      <c r="V141" s="59">
        <f t="shared" si="51"/>
        <v>0</v>
      </c>
      <c r="W141" s="59">
        <f t="shared" si="52"/>
        <v>0</v>
      </c>
      <c r="X141" s="59">
        <f t="shared" si="53"/>
        <v>0</v>
      </c>
      <c r="Y141" s="59">
        <f t="shared" si="54"/>
        <v>0</v>
      </c>
      <c r="Z141" s="59">
        <f t="shared" si="55"/>
        <v>0</v>
      </c>
      <c r="AA141" s="8"/>
    </row>
    <row r="142" spans="1:27" s="9" customFormat="1" ht="21" customHeight="1" x14ac:dyDescent="0.25">
      <c r="A142" s="135"/>
      <c r="B142" s="8"/>
      <c r="D142" s="12"/>
      <c r="E142" s="12"/>
      <c r="F142" s="12"/>
      <c r="G142" s="12"/>
      <c r="H142" s="12"/>
      <c r="I142" s="12"/>
      <c r="J142" s="8">
        <f t="shared" si="47"/>
        <v>0</v>
      </c>
      <c r="K142" s="12"/>
      <c r="L142" s="62"/>
      <c r="M142" s="8">
        <f t="shared" si="48"/>
        <v>0</v>
      </c>
      <c r="N142" s="62"/>
      <c r="O142" s="62"/>
      <c r="P142" s="8">
        <f t="shared" si="49"/>
        <v>18</v>
      </c>
      <c r="Q142" s="63">
        <f t="shared" si="56"/>
        <v>0</v>
      </c>
      <c r="R142" s="63">
        <f t="shared" si="56"/>
        <v>0</v>
      </c>
      <c r="S142" s="63">
        <f t="shared" si="56"/>
        <v>0</v>
      </c>
      <c r="T142" s="63">
        <f t="shared" si="56"/>
        <v>0</v>
      </c>
      <c r="U142" s="63">
        <f t="shared" si="56"/>
        <v>0</v>
      </c>
      <c r="V142" s="59">
        <f t="shared" si="51"/>
        <v>0</v>
      </c>
      <c r="W142" s="59">
        <f t="shared" si="52"/>
        <v>0</v>
      </c>
      <c r="X142" s="59">
        <f t="shared" si="53"/>
        <v>0</v>
      </c>
      <c r="Y142" s="59">
        <f t="shared" si="54"/>
        <v>0</v>
      </c>
      <c r="Z142" s="59">
        <f t="shared" si="55"/>
        <v>0</v>
      </c>
      <c r="AA142" s="8"/>
    </row>
    <row r="143" spans="1:27" s="9" customFormat="1" ht="21" customHeight="1" x14ac:dyDescent="0.25">
      <c r="A143" s="135"/>
      <c r="B143" s="8"/>
      <c r="D143" s="12"/>
      <c r="E143" s="12"/>
      <c r="F143" s="12"/>
      <c r="G143" s="12"/>
      <c r="H143" s="12"/>
      <c r="I143" s="12"/>
      <c r="J143" s="8">
        <f t="shared" si="47"/>
        <v>0</v>
      </c>
      <c r="K143" s="12"/>
      <c r="L143" s="62"/>
      <c r="M143" s="8">
        <f t="shared" si="48"/>
        <v>0</v>
      </c>
      <c r="N143" s="62"/>
      <c r="O143" s="62"/>
      <c r="P143" s="8">
        <f t="shared" si="49"/>
        <v>18</v>
      </c>
      <c r="Q143" s="63">
        <f t="shared" si="56"/>
        <v>0</v>
      </c>
      <c r="R143" s="63">
        <f t="shared" si="56"/>
        <v>0</v>
      </c>
      <c r="S143" s="63">
        <f t="shared" si="56"/>
        <v>0</v>
      </c>
      <c r="T143" s="63">
        <f t="shared" si="56"/>
        <v>0</v>
      </c>
      <c r="U143" s="63">
        <f t="shared" si="56"/>
        <v>0</v>
      </c>
      <c r="V143" s="59">
        <f t="shared" si="51"/>
        <v>0</v>
      </c>
      <c r="W143" s="59">
        <f t="shared" si="52"/>
        <v>0</v>
      </c>
      <c r="X143" s="59">
        <f t="shared" si="53"/>
        <v>0</v>
      </c>
      <c r="Y143" s="59">
        <f t="shared" si="54"/>
        <v>0</v>
      </c>
      <c r="Z143" s="59">
        <f t="shared" si="55"/>
        <v>0</v>
      </c>
      <c r="AA143" s="8"/>
    </row>
    <row r="144" spans="1:27" s="9" customFormat="1" ht="21" customHeight="1" x14ac:dyDescent="0.25">
      <c r="A144" s="135"/>
      <c r="B144" s="8"/>
      <c r="D144" s="12"/>
      <c r="E144" s="12"/>
      <c r="F144" s="12"/>
      <c r="G144" s="12"/>
      <c r="H144" s="12"/>
      <c r="I144" s="12"/>
      <c r="J144" s="8">
        <f t="shared" si="47"/>
        <v>0</v>
      </c>
      <c r="K144" s="12"/>
      <c r="L144" s="62"/>
      <c r="M144" s="8">
        <f t="shared" si="48"/>
        <v>0</v>
      </c>
      <c r="N144" s="62"/>
      <c r="O144" s="62"/>
      <c r="P144" s="8">
        <f t="shared" si="49"/>
        <v>18</v>
      </c>
      <c r="Q144" s="63">
        <f t="shared" si="56"/>
        <v>0</v>
      </c>
      <c r="R144" s="63">
        <f t="shared" si="56"/>
        <v>0</v>
      </c>
      <c r="S144" s="63">
        <f t="shared" si="56"/>
        <v>0</v>
      </c>
      <c r="T144" s="63">
        <f t="shared" si="56"/>
        <v>0</v>
      </c>
      <c r="U144" s="63">
        <f t="shared" si="56"/>
        <v>0</v>
      </c>
      <c r="V144" s="59">
        <f t="shared" si="51"/>
        <v>0</v>
      </c>
      <c r="W144" s="59">
        <f t="shared" si="52"/>
        <v>0</v>
      </c>
      <c r="X144" s="59">
        <f t="shared" si="53"/>
        <v>0</v>
      </c>
      <c r="Y144" s="59">
        <f t="shared" si="54"/>
        <v>0</v>
      </c>
      <c r="Z144" s="59">
        <f t="shared" si="55"/>
        <v>0</v>
      </c>
      <c r="AA144" s="8"/>
    </row>
    <row r="145" spans="1:27" s="9" customFormat="1" ht="21" customHeight="1" x14ac:dyDescent="0.25">
      <c r="A145" s="135"/>
      <c r="B145" s="8"/>
      <c r="D145" s="12"/>
      <c r="E145" s="12"/>
      <c r="F145" s="12"/>
      <c r="G145" s="12"/>
      <c r="H145" s="12"/>
      <c r="I145" s="12"/>
      <c r="J145" s="8">
        <f t="shared" si="47"/>
        <v>0</v>
      </c>
      <c r="K145" s="12"/>
      <c r="L145" s="62"/>
      <c r="M145" s="8">
        <f t="shared" si="48"/>
        <v>0</v>
      </c>
      <c r="N145" s="62"/>
      <c r="O145" s="62"/>
      <c r="P145" s="8">
        <f t="shared" si="49"/>
        <v>18</v>
      </c>
      <c r="Q145" s="63">
        <f t="shared" si="56"/>
        <v>0</v>
      </c>
      <c r="R145" s="63">
        <f t="shared" si="56"/>
        <v>0</v>
      </c>
      <c r="S145" s="63">
        <f t="shared" si="56"/>
        <v>0</v>
      </c>
      <c r="T145" s="63">
        <f t="shared" si="56"/>
        <v>0</v>
      </c>
      <c r="U145" s="63">
        <f t="shared" si="56"/>
        <v>0</v>
      </c>
      <c r="V145" s="59">
        <f t="shared" si="51"/>
        <v>0</v>
      </c>
      <c r="W145" s="59">
        <f t="shared" si="52"/>
        <v>0</v>
      </c>
      <c r="X145" s="59">
        <f t="shared" si="53"/>
        <v>0</v>
      </c>
      <c r="Y145" s="59">
        <f t="shared" si="54"/>
        <v>0</v>
      </c>
      <c r="Z145" s="59">
        <f t="shared" si="55"/>
        <v>0</v>
      </c>
      <c r="AA145" s="8"/>
    </row>
    <row r="146" spans="1:27" s="9" customFormat="1" ht="21" customHeight="1" x14ac:dyDescent="0.25">
      <c r="A146" s="135"/>
      <c r="B146" s="8"/>
      <c r="D146" s="12"/>
      <c r="E146" s="12"/>
      <c r="F146" s="12"/>
      <c r="G146" s="12"/>
      <c r="H146" s="12"/>
      <c r="I146" s="12"/>
      <c r="J146" s="8">
        <f t="shared" si="47"/>
        <v>0</v>
      </c>
      <c r="K146" s="12"/>
      <c r="L146" s="62"/>
      <c r="M146" s="8">
        <f t="shared" si="48"/>
        <v>0</v>
      </c>
      <c r="N146" s="62"/>
      <c r="O146" s="62"/>
      <c r="P146" s="8">
        <f t="shared" si="49"/>
        <v>18</v>
      </c>
      <c r="Q146" s="63">
        <f t="shared" si="56"/>
        <v>0</v>
      </c>
      <c r="R146" s="63">
        <f t="shared" si="56"/>
        <v>0</v>
      </c>
      <c r="S146" s="63">
        <f t="shared" si="56"/>
        <v>0</v>
      </c>
      <c r="T146" s="63">
        <f t="shared" si="56"/>
        <v>0</v>
      </c>
      <c r="U146" s="63">
        <f t="shared" si="56"/>
        <v>0</v>
      </c>
      <c r="V146" s="59">
        <f t="shared" si="51"/>
        <v>0</v>
      </c>
      <c r="W146" s="59">
        <f t="shared" si="52"/>
        <v>0</v>
      </c>
      <c r="X146" s="59">
        <f t="shared" si="53"/>
        <v>0</v>
      </c>
      <c r="Y146" s="59">
        <f t="shared" si="54"/>
        <v>0</v>
      </c>
      <c r="Z146" s="59">
        <f t="shared" si="55"/>
        <v>0</v>
      </c>
      <c r="AA146" s="8"/>
    </row>
    <row r="147" spans="1:27" s="9" customFormat="1" ht="21" customHeight="1" x14ac:dyDescent="0.25">
      <c r="A147" s="135"/>
      <c r="B147" s="8"/>
      <c r="D147" s="12"/>
      <c r="E147" s="12"/>
      <c r="F147" s="12"/>
      <c r="G147" s="12"/>
      <c r="H147" s="12"/>
      <c r="I147" s="12"/>
      <c r="J147" s="8">
        <f t="shared" si="47"/>
        <v>0</v>
      </c>
      <c r="K147" s="12"/>
      <c r="L147" s="62"/>
      <c r="M147" s="8">
        <f t="shared" si="48"/>
        <v>0</v>
      </c>
      <c r="N147" s="62"/>
      <c r="O147" s="62"/>
      <c r="P147" s="8">
        <f t="shared" si="49"/>
        <v>18</v>
      </c>
      <c r="Q147" s="63">
        <f t="shared" si="56"/>
        <v>0</v>
      </c>
      <c r="R147" s="63">
        <f t="shared" si="56"/>
        <v>0</v>
      </c>
      <c r="S147" s="63">
        <f t="shared" si="56"/>
        <v>0</v>
      </c>
      <c r="T147" s="63">
        <f t="shared" si="56"/>
        <v>0</v>
      </c>
      <c r="U147" s="63">
        <f t="shared" si="56"/>
        <v>0</v>
      </c>
      <c r="V147" s="59">
        <f t="shared" si="51"/>
        <v>0</v>
      </c>
      <c r="W147" s="59">
        <f t="shared" si="52"/>
        <v>0</v>
      </c>
      <c r="X147" s="59">
        <f t="shared" si="53"/>
        <v>0</v>
      </c>
      <c r="Y147" s="59">
        <f t="shared" si="54"/>
        <v>0</v>
      </c>
      <c r="Z147" s="59">
        <f t="shared" si="55"/>
        <v>0</v>
      </c>
      <c r="AA147" s="8"/>
    </row>
    <row r="148" spans="1:27" s="9" customFormat="1" ht="21" customHeight="1" x14ac:dyDescent="0.25">
      <c r="A148" s="135"/>
      <c r="B148" s="8"/>
      <c r="D148" s="12"/>
      <c r="E148" s="12"/>
      <c r="F148" s="12"/>
      <c r="G148" s="12"/>
      <c r="H148" s="12"/>
      <c r="I148" s="12"/>
      <c r="J148" s="8">
        <f t="shared" si="47"/>
        <v>0</v>
      </c>
      <c r="K148" s="12"/>
      <c r="L148" s="62"/>
      <c r="M148" s="8">
        <f t="shared" si="48"/>
        <v>0</v>
      </c>
      <c r="N148" s="62"/>
      <c r="O148" s="62"/>
      <c r="P148" s="8">
        <f t="shared" si="49"/>
        <v>18</v>
      </c>
      <c r="Q148" s="63">
        <f t="shared" si="56"/>
        <v>0</v>
      </c>
      <c r="R148" s="63">
        <f t="shared" si="56"/>
        <v>0</v>
      </c>
      <c r="S148" s="63">
        <f t="shared" si="56"/>
        <v>0</v>
      </c>
      <c r="T148" s="63">
        <f t="shared" si="56"/>
        <v>0</v>
      </c>
      <c r="U148" s="63">
        <f t="shared" si="56"/>
        <v>0</v>
      </c>
      <c r="V148" s="59">
        <f t="shared" si="51"/>
        <v>0</v>
      </c>
      <c r="W148" s="59">
        <f t="shared" si="52"/>
        <v>0</v>
      </c>
      <c r="X148" s="59">
        <f t="shared" si="53"/>
        <v>0</v>
      </c>
      <c r="Y148" s="59">
        <f t="shared" si="54"/>
        <v>0</v>
      </c>
      <c r="Z148" s="59">
        <f t="shared" si="55"/>
        <v>0</v>
      </c>
      <c r="AA148" s="8"/>
    </row>
    <row r="149" spans="1:27" s="9" customFormat="1" ht="21" customHeight="1" x14ac:dyDescent="0.25">
      <c r="A149" s="135"/>
      <c r="B149" s="8"/>
      <c r="D149" s="12"/>
      <c r="E149" s="12"/>
      <c r="F149" s="12"/>
      <c r="G149" s="12"/>
      <c r="H149" s="12"/>
      <c r="I149" s="12"/>
      <c r="J149" s="8">
        <f t="shared" si="47"/>
        <v>0</v>
      </c>
      <c r="K149" s="12"/>
      <c r="L149" s="62"/>
      <c r="M149" s="8">
        <f t="shared" si="48"/>
        <v>0</v>
      </c>
      <c r="N149" s="62"/>
      <c r="O149" s="62"/>
      <c r="P149" s="8">
        <f t="shared" si="49"/>
        <v>18</v>
      </c>
      <c r="Q149" s="63">
        <f t="shared" si="56"/>
        <v>0</v>
      </c>
      <c r="R149" s="63">
        <f t="shared" si="56"/>
        <v>0</v>
      </c>
      <c r="S149" s="63">
        <f t="shared" si="56"/>
        <v>0</v>
      </c>
      <c r="T149" s="63">
        <f t="shared" si="56"/>
        <v>0</v>
      </c>
      <c r="U149" s="63">
        <f t="shared" si="56"/>
        <v>0</v>
      </c>
      <c r="V149" s="59">
        <f t="shared" si="51"/>
        <v>0</v>
      </c>
      <c r="W149" s="59">
        <f t="shared" si="52"/>
        <v>0</v>
      </c>
      <c r="X149" s="59">
        <f t="shared" si="53"/>
        <v>0</v>
      </c>
      <c r="Y149" s="59">
        <f t="shared" si="54"/>
        <v>0</v>
      </c>
      <c r="Z149" s="59">
        <f t="shared" si="55"/>
        <v>0</v>
      </c>
      <c r="AA149" s="8"/>
    </row>
    <row r="150" spans="1:27" s="9" customFormat="1" ht="21" customHeight="1" x14ac:dyDescent="0.25">
      <c r="A150" s="135"/>
      <c r="B150" s="8"/>
      <c r="D150" s="12"/>
      <c r="E150" s="12"/>
      <c r="F150" s="12"/>
      <c r="G150" s="12"/>
      <c r="H150" s="12"/>
      <c r="I150" s="12"/>
      <c r="J150" s="8">
        <f t="shared" si="47"/>
        <v>0</v>
      </c>
      <c r="K150" s="12"/>
      <c r="L150" s="62"/>
      <c r="M150" s="8">
        <f t="shared" si="48"/>
        <v>0</v>
      </c>
      <c r="N150" s="62"/>
      <c r="O150" s="62"/>
      <c r="P150" s="8">
        <f t="shared" si="49"/>
        <v>18</v>
      </c>
      <c r="Q150" s="63">
        <f t="shared" si="56"/>
        <v>0</v>
      </c>
      <c r="R150" s="63">
        <f t="shared" si="56"/>
        <v>0</v>
      </c>
      <c r="S150" s="63">
        <f t="shared" si="56"/>
        <v>0</v>
      </c>
      <c r="T150" s="63">
        <f t="shared" si="56"/>
        <v>0</v>
      </c>
      <c r="U150" s="63">
        <f t="shared" si="56"/>
        <v>0</v>
      </c>
      <c r="V150" s="59">
        <f t="shared" si="51"/>
        <v>0</v>
      </c>
      <c r="W150" s="59">
        <f t="shared" si="52"/>
        <v>0</v>
      </c>
      <c r="X150" s="59">
        <f t="shared" si="53"/>
        <v>0</v>
      </c>
      <c r="Y150" s="59">
        <f t="shared" si="54"/>
        <v>0</v>
      </c>
      <c r="Z150" s="59">
        <f t="shared" si="55"/>
        <v>0</v>
      </c>
      <c r="AA150" s="8"/>
    </row>
    <row r="151" spans="1:27" s="225" customFormat="1" ht="21" customHeight="1" x14ac:dyDescent="0.25">
      <c r="A151" s="224"/>
      <c r="B151" s="101"/>
      <c r="D151" s="101"/>
      <c r="E151" s="101"/>
      <c r="F151" s="101"/>
      <c r="G151" s="101"/>
      <c r="H151" s="101"/>
      <c r="I151" s="101"/>
      <c r="J151" s="8">
        <f t="shared" si="47"/>
        <v>0</v>
      </c>
      <c r="K151" s="101"/>
      <c r="L151" s="62"/>
      <c r="M151" s="8">
        <f t="shared" si="48"/>
        <v>0</v>
      </c>
      <c r="N151" s="62"/>
      <c r="O151" s="62"/>
      <c r="P151" s="8">
        <f t="shared" si="49"/>
        <v>18</v>
      </c>
      <c r="Q151" s="63">
        <f t="shared" si="56"/>
        <v>0</v>
      </c>
      <c r="R151" s="63">
        <f t="shared" si="56"/>
        <v>0</v>
      </c>
      <c r="S151" s="63">
        <f t="shared" si="56"/>
        <v>0</v>
      </c>
      <c r="T151" s="63">
        <f t="shared" si="56"/>
        <v>0</v>
      </c>
      <c r="U151" s="63">
        <f t="shared" si="56"/>
        <v>0</v>
      </c>
      <c r="V151" s="59">
        <f t="shared" si="51"/>
        <v>0</v>
      </c>
      <c r="W151" s="59">
        <f t="shared" si="52"/>
        <v>0</v>
      </c>
      <c r="X151" s="59">
        <f t="shared" si="53"/>
        <v>0</v>
      </c>
      <c r="Y151" s="59">
        <f t="shared" si="54"/>
        <v>0</v>
      </c>
      <c r="Z151" s="59">
        <f t="shared" si="55"/>
        <v>0</v>
      </c>
      <c r="AA151" s="101"/>
    </row>
    <row r="152" spans="1:27" s="9" customFormat="1" ht="21" customHeight="1" x14ac:dyDescent="0.25">
      <c r="A152" s="135"/>
      <c r="B152" s="8"/>
      <c r="D152" s="12"/>
      <c r="E152" s="12"/>
      <c r="F152" s="12"/>
      <c r="G152" s="12"/>
      <c r="H152" s="12"/>
      <c r="I152" s="12"/>
      <c r="J152" s="8">
        <f t="shared" si="47"/>
        <v>0</v>
      </c>
      <c r="K152" s="12"/>
      <c r="L152" s="62"/>
      <c r="M152" s="8">
        <f t="shared" si="48"/>
        <v>0</v>
      </c>
      <c r="N152" s="62"/>
      <c r="O152" s="62"/>
      <c r="P152" s="8">
        <f t="shared" si="49"/>
        <v>18</v>
      </c>
      <c r="Q152" s="63">
        <f t="shared" si="56"/>
        <v>0</v>
      </c>
      <c r="R152" s="63">
        <f t="shared" si="56"/>
        <v>0</v>
      </c>
      <c r="S152" s="63">
        <f t="shared" si="56"/>
        <v>0</v>
      </c>
      <c r="T152" s="63">
        <f t="shared" si="56"/>
        <v>0</v>
      </c>
      <c r="U152" s="63">
        <f t="shared" si="56"/>
        <v>0</v>
      </c>
      <c r="V152" s="59">
        <f t="shared" si="51"/>
        <v>0</v>
      </c>
      <c r="W152" s="59">
        <f t="shared" si="52"/>
        <v>0</v>
      </c>
      <c r="X152" s="59">
        <f t="shared" si="53"/>
        <v>0</v>
      </c>
      <c r="Y152" s="59">
        <f t="shared" si="54"/>
        <v>0</v>
      </c>
      <c r="Z152" s="59">
        <f t="shared" si="55"/>
        <v>0</v>
      </c>
      <c r="AA152" s="8"/>
    </row>
    <row r="153" spans="1:27" s="9" customFormat="1" ht="21" customHeight="1" x14ac:dyDescent="0.25">
      <c r="A153" s="135"/>
      <c r="B153" s="8"/>
      <c r="D153" s="12"/>
      <c r="E153" s="12"/>
      <c r="F153" s="12"/>
      <c r="G153" s="12"/>
      <c r="H153" s="12"/>
      <c r="I153" s="12"/>
      <c r="J153" s="8">
        <f t="shared" si="47"/>
        <v>0</v>
      </c>
      <c r="K153" s="12"/>
      <c r="L153" s="62"/>
      <c r="M153" s="8">
        <f t="shared" si="48"/>
        <v>0</v>
      </c>
      <c r="N153" s="62"/>
      <c r="O153" s="62"/>
      <c r="P153" s="8">
        <f t="shared" si="49"/>
        <v>18</v>
      </c>
      <c r="Q153" s="63">
        <f t="shared" si="56"/>
        <v>0</v>
      </c>
      <c r="R153" s="63">
        <f t="shared" si="56"/>
        <v>0</v>
      </c>
      <c r="S153" s="63">
        <f t="shared" si="56"/>
        <v>0</v>
      </c>
      <c r="T153" s="63">
        <f t="shared" si="56"/>
        <v>0</v>
      </c>
      <c r="U153" s="63">
        <f t="shared" si="56"/>
        <v>0</v>
      </c>
      <c r="V153" s="59">
        <f t="shared" si="51"/>
        <v>0</v>
      </c>
      <c r="W153" s="59">
        <f t="shared" si="52"/>
        <v>0</v>
      </c>
      <c r="X153" s="59">
        <f t="shared" si="53"/>
        <v>0</v>
      </c>
      <c r="Y153" s="59">
        <f t="shared" si="54"/>
        <v>0</v>
      </c>
      <c r="Z153" s="59">
        <f t="shared" si="55"/>
        <v>0</v>
      </c>
      <c r="AA153" s="8"/>
    </row>
    <row r="154" spans="1:27" s="9" customFormat="1" ht="21" customHeight="1" x14ac:dyDescent="0.25">
      <c r="A154" s="135"/>
      <c r="B154" s="8"/>
      <c r="D154" s="12"/>
      <c r="E154" s="12"/>
      <c r="F154" s="12"/>
      <c r="G154" s="12"/>
      <c r="H154" s="12"/>
      <c r="I154" s="12"/>
      <c r="J154" s="8">
        <f t="shared" si="47"/>
        <v>0</v>
      </c>
      <c r="K154" s="12"/>
      <c r="L154" s="62"/>
      <c r="M154" s="8">
        <f t="shared" si="48"/>
        <v>0</v>
      </c>
      <c r="N154" s="62"/>
      <c r="O154" s="62"/>
      <c r="P154" s="8">
        <f t="shared" si="49"/>
        <v>18</v>
      </c>
      <c r="Q154" s="63">
        <f t="shared" si="56"/>
        <v>0</v>
      </c>
      <c r="R154" s="63">
        <f t="shared" si="56"/>
        <v>0</v>
      </c>
      <c r="S154" s="63">
        <f t="shared" si="56"/>
        <v>0</v>
      </c>
      <c r="T154" s="63">
        <f t="shared" si="56"/>
        <v>0</v>
      </c>
      <c r="U154" s="63">
        <f t="shared" si="56"/>
        <v>0</v>
      </c>
      <c r="V154" s="59">
        <f t="shared" si="51"/>
        <v>0</v>
      </c>
      <c r="W154" s="59">
        <f t="shared" si="52"/>
        <v>0</v>
      </c>
      <c r="X154" s="59">
        <f t="shared" si="53"/>
        <v>0</v>
      </c>
      <c r="Y154" s="59">
        <f t="shared" si="54"/>
        <v>0</v>
      </c>
      <c r="Z154" s="59">
        <f t="shared" si="55"/>
        <v>0</v>
      </c>
      <c r="AA154" s="8"/>
    </row>
    <row r="155" spans="1:27" s="9" customFormat="1" ht="21" customHeight="1" x14ac:dyDescent="0.25">
      <c r="A155" s="135"/>
      <c r="B155" s="8"/>
      <c r="D155" s="12"/>
      <c r="E155" s="12"/>
      <c r="F155" s="12"/>
      <c r="G155" s="12"/>
      <c r="H155" s="12"/>
      <c r="I155" s="12"/>
      <c r="J155" s="8">
        <f t="shared" si="47"/>
        <v>0</v>
      </c>
      <c r="K155" s="12"/>
      <c r="L155" s="62"/>
      <c r="M155" s="8">
        <f t="shared" si="48"/>
        <v>0</v>
      </c>
      <c r="N155" s="62"/>
      <c r="O155" s="62"/>
      <c r="P155" s="8">
        <f t="shared" si="49"/>
        <v>18</v>
      </c>
      <c r="Q155" s="63">
        <f t="shared" si="56"/>
        <v>0</v>
      </c>
      <c r="R155" s="63">
        <f t="shared" si="56"/>
        <v>0</v>
      </c>
      <c r="S155" s="63">
        <f t="shared" si="56"/>
        <v>0</v>
      </c>
      <c r="T155" s="63">
        <f t="shared" si="56"/>
        <v>0</v>
      </c>
      <c r="U155" s="63">
        <f t="shared" si="56"/>
        <v>0</v>
      </c>
      <c r="V155" s="59">
        <f t="shared" si="51"/>
        <v>0</v>
      </c>
      <c r="W155" s="59">
        <f t="shared" si="52"/>
        <v>0</v>
      </c>
      <c r="X155" s="59">
        <f t="shared" si="53"/>
        <v>0</v>
      </c>
      <c r="Y155" s="59">
        <f t="shared" si="54"/>
        <v>0</v>
      </c>
      <c r="Z155" s="59">
        <f t="shared" si="55"/>
        <v>0</v>
      </c>
      <c r="AA155" s="8"/>
    </row>
    <row r="156" spans="1:27" s="9" customFormat="1" ht="21" customHeight="1" x14ac:dyDescent="0.25">
      <c r="A156" s="135"/>
      <c r="B156" s="8"/>
      <c r="D156" s="12"/>
      <c r="E156" s="12"/>
      <c r="F156" s="12"/>
      <c r="G156" s="12"/>
      <c r="H156" s="12"/>
      <c r="I156" s="12"/>
      <c r="J156" s="8">
        <f t="shared" si="47"/>
        <v>0</v>
      </c>
      <c r="K156" s="12"/>
      <c r="L156" s="62"/>
      <c r="M156" s="8">
        <f t="shared" si="48"/>
        <v>0</v>
      </c>
      <c r="N156" s="62"/>
      <c r="O156" s="62"/>
      <c r="P156" s="8">
        <f t="shared" si="49"/>
        <v>18</v>
      </c>
      <c r="Q156" s="63">
        <f t="shared" si="56"/>
        <v>0</v>
      </c>
      <c r="R156" s="63">
        <f t="shared" si="56"/>
        <v>0</v>
      </c>
      <c r="S156" s="63">
        <f t="shared" si="56"/>
        <v>0</v>
      </c>
      <c r="T156" s="63">
        <f t="shared" si="56"/>
        <v>0</v>
      </c>
      <c r="U156" s="63">
        <f t="shared" si="56"/>
        <v>0</v>
      </c>
      <c r="V156" s="59">
        <f t="shared" si="51"/>
        <v>0</v>
      </c>
      <c r="W156" s="59">
        <f t="shared" si="52"/>
        <v>0</v>
      </c>
      <c r="X156" s="59">
        <f t="shared" si="53"/>
        <v>0</v>
      </c>
      <c r="Y156" s="59">
        <f t="shared" si="54"/>
        <v>0</v>
      </c>
      <c r="Z156" s="59">
        <f t="shared" si="55"/>
        <v>0</v>
      </c>
      <c r="AA156" s="8"/>
    </row>
    <row r="157" spans="1:27" s="9" customFormat="1" ht="21" customHeight="1" x14ac:dyDescent="0.25">
      <c r="A157" s="136"/>
      <c r="B157" s="8"/>
      <c r="D157" s="12"/>
      <c r="E157" s="12"/>
      <c r="F157" s="12"/>
      <c r="G157" s="12"/>
      <c r="H157" s="12"/>
      <c r="I157" s="12"/>
      <c r="J157" s="8">
        <f t="shared" si="47"/>
        <v>0</v>
      </c>
      <c r="K157" s="12"/>
      <c r="L157" s="62"/>
      <c r="M157" s="8">
        <f t="shared" si="48"/>
        <v>0</v>
      </c>
      <c r="N157" s="62"/>
      <c r="O157" s="62"/>
      <c r="P157" s="8">
        <f t="shared" si="49"/>
        <v>18</v>
      </c>
      <c r="Q157" s="63">
        <f t="shared" si="56"/>
        <v>0</v>
      </c>
      <c r="R157" s="63">
        <f t="shared" si="56"/>
        <v>0</v>
      </c>
      <c r="S157" s="63">
        <f t="shared" si="56"/>
        <v>0</v>
      </c>
      <c r="T157" s="63">
        <f t="shared" si="56"/>
        <v>0</v>
      </c>
      <c r="U157" s="63">
        <f t="shared" si="56"/>
        <v>0</v>
      </c>
      <c r="V157" s="59">
        <f t="shared" si="51"/>
        <v>0</v>
      </c>
      <c r="W157" s="59">
        <f t="shared" si="52"/>
        <v>0</v>
      </c>
      <c r="X157" s="59">
        <f t="shared" si="53"/>
        <v>0</v>
      </c>
      <c r="Y157" s="59">
        <f t="shared" si="54"/>
        <v>0</v>
      </c>
      <c r="Z157" s="59">
        <f t="shared" si="55"/>
        <v>0</v>
      </c>
      <c r="AA157" s="8"/>
    </row>
    <row r="158" spans="1:27" s="9" customFormat="1" ht="21" customHeight="1" x14ac:dyDescent="0.25">
      <c r="A158" s="135"/>
      <c r="B158" s="8"/>
      <c r="D158" s="12"/>
      <c r="E158" s="12"/>
      <c r="F158" s="12"/>
      <c r="G158" s="12"/>
      <c r="H158" s="12"/>
      <c r="I158" s="12"/>
      <c r="J158" s="8">
        <f t="shared" si="47"/>
        <v>0</v>
      </c>
      <c r="K158" s="12"/>
      <c r="L158" s="62"/>
      <c r="M158" s="8">
        <f t="shared" si="48"/>
        <v>0</v>
      </c>
      <c r="N158" s="62"/>
      <c r="O158" s="62"/>
      <c r="P158" s="8">
        <f t="shared" si="49"/>
        <v>18</v>
      </c>
      <c r="Q158" s="63">
        <f t="shared" si="56"/>
        <v>0</v>
      </c>
      <c r="R158" s="63">
        <f t="shared" si="56"/>
        <v>0</v>
      </c>
      <c r="S158" s="63">
        <f t="shared" si="56"/>
        <v>0</v>
      </c>
      <c r="T158" s="63">
        <f t="shared" si="56"/>
        <v>0</v>
      </c>
      <c r="U158" s="63">
        <f t="shared" si="56"/>
        <v>0</v>
      </c>
      <c r="V158" s="59">
        <f t="shared" si="51"/>
        <v>0</v>
      </c>
      <c r="W158" s="59">
        <f t="shared" si="52"/>
        <v>0</v>
      </c>
      <c r="X158" s="59">
        <f t="shared" si="53"/>
        <v>0</v>
      </c>
      <c r="Y158" s="59">
        <f t="shared" si="54"/>
        <v>0</v>
      </c>
      <c r="Z158" s="59">
        <f t="shared" si="55"/>
        <v>0</v>
      </c>
      <c r="AA158" s="8"/>
    </row>
    <row r="159" spans="1:27" s="9" customFormat="1" ht="21" customHeight="1" x14ac:dyDescent="0.25">
      <c r="A159" s="136"/>
      <c r="B159" s="8"/>
      <c r="D159" s="12"/>
      <c r="E159" s="12"/>
      <c r="F159" s="12"/>
      <c r="G159" s="12"/>
      <c r="H159" s="12"/>
      <c r="I159" s="12"/>
      <c r="J159" s="8">
        <f t="shared" si="47"/>
        <v>0</v>
      </c>
      <c r="K159" s="12"/>
      <c r="L159" s="62"/>
      <c r="M159" s="8">
        <f t="shared" si="48"/>
        <v>0</v>
      </c>
      <c r="N159" s="62"/>
      <c r="O159" s="62"/>
      <c r="P159" s="8">
        <f t="shared" si="49"/>
        <v>18</v>
      </c>
      <c r="Q159" s="63">
        <f t="shared" si="56"/>
        <v>0</v>
      </c>
      <c r="R159" s="63">
        <f t="shared" si="56"/>
        <v>0</v>
      </c>
      <c r="S159" s="63">
        <f t="shared" si="56"/>
        <v>0</v>
      </c>
      <c r="T159" s="63">
        <f t="shared" si="56"/>
        <v>0</v>
      </c>
      <c r="U159" s="63">
        <f t="shared" si="56"/>
        <v>0</v>
      </c>
      <c r="V159" s="59">
        <f t="shared" si="51"/>
        <v>0</v>
      </c>
      <c r="W159" s="59">
        <f t="shared" si="52"/>
        <v>0</v>
      </c>
      <c r="X159" s="59">
        <f t="shared" si="53"/>
        <v>0</v>
      </c>
      <c r="Y159" s="59">
        <f t="shared" si="54"/>
        <v>0</v>
      </c>
      <c r="Z159" s="59">
        <f t="shared" si="55"/>
        <v>0</v>
      </c>
      <c r="AA159" s="8"/>
    </row>
    <row r="160" spans="1:27" s="9" customFormat="1" ht="21" customHeight="1" x14ac:dyDescent="0.25">
      <c r="A160" s="136"/>
      <c r="B160" s="8"/>
      <c r="D160" s="12"/>
      <c r="E160" s="12"/>
      <c r="F160" s="12"/>
      <c r="G160" s="12"/>
      <c r="H160" s="12"/>
      <c r="I160" s="12"/>
      <c r="J160" s="8">
        <f t="shared" si="47"/>
        <v>0</v>
      </c>
      <c r="K160" s="12"/>
      <c r="L160" s="62"/>
      <c r="M160" s="8">
        <f t="shared" si="48"/>
        <v>0</v>
      </c>
      <c r="N160" s="62"/>
      <c r="O160" s="62"/>
      <c r="P160" s="8">
        <f t="shared" si="49"/>
        <v>18</v>
      </c>
      <c r="Q160" s="63">
        <f t="shared" si="56"/>
        <v>0</v>
      </c>
      <c r="R160" s="63">
        <f t="shared" si="56"/>
        <v>0</v>
      </c>
      <c r="S160" s="63">
        <f t="shared" si="56"/>
        <v>0</v>
      </c>
      <c r="T160" s="63">
        <f t="shared" si="56"/>
        <v>0</v>
      </c>
      <c r="U160" s="63">
        <f t="shared" si="56"/>
        <v>0</v>
      </c>
      <c r="V160" s="59">
        <f t="shared" si="51"/>
        <v>0</v>
      </c>
      <c r="W160" s="59">
        <f t="shared" si="52"/>
        <v>0</v>
      </c>
      <c r="X160" s="59">
        <f t="shared" si="53"/>
        <v>0</v>
      </c>
      <c r="Y160" s="59">
        <f t="shared" si="54"/>
        <v>0</v>
      </c>
      <c r="Z160" s="59">
        <f t="shared" si="55"/>
        <v>0</v>
      </c>
      <c r="AA160" s="8"/>
    </row>
    <row r="161" spans="1:27" s="9" customFormat="1" ht="21" customHeight="1" x14ac:dyDescent="0.25">
      <c r="A161" s="135"/>
      <c r="B161" s="8"/>
      <c r="D161" s="12"/>
      <c r="E161" s="12"/>
      <c r="F161" s="12"/>
      <c r="G161" s="12"/>
      <c r="H161" s="12"/>
      <c r="I161" s="12"/>
      <c r="J161" s="8">
        <f t="shared" si="47"/>
        <v>0</v>
      </c>
      <c r="K161" s="12"/>
      <c r="L161" s="62"/>
      <c r="M161" s="8">
        <f t="shared" si="48"/>
        <v>0</v>
      </c>
      <c r="N161" s="62"/>
      <c r="O161" s="62"/>
      <c r="P161" s="8">
        <f t="shared" si="49"/>
        <v>18</v>
      </c>
      <c r="Q161" s="63">
        <f t="shared" si="56"/>
        <v>0</v>
      </c>
      <c r="R161" s="63">
        <f t="shared" si="56"/>
        <v>0</v>
      </c>
      <c r="S161" s="63">
        <f t="shared" si="56"/>
        <v>0</v>
      </c>
      <c r="T161" s="63">
        <f t="shared" si="56"/>
        <v>0</v>
      </c>
      <c r="U161" s="63">
        <f t="shared" si="56"/>
        <v>0</v>
      </c>
      <c r="V161" s="59">
        <f t="shared" si="51"/>
        <v>0</v>
      </c>
      <c r="W161" s="59">
        <f t="shared" si="52"/>
        <v>0</v>
      </c>
      <c r="X161" s="59">
        <f t="shared" si="53"/>
        <v>0</v>
      </c>
      <c r="Y161" s="59">
        <f t="shared" si="54"/>
        <v>0</v>
      </c>
      <c r="Z161" s="59">
        <f t="shared" si="55"/>
        <v>0</v>
      </c>
      <c r="AA161" s="8"/>
    </row>
    <row r="162" spans="1:27" s="9" customFormat="1" ht="21" customHeight="1" x14ac:dyDescent="0.25">
      <c r="A162" s="135"/>
      <c r="B162" s="8"/>
      <c r="D162" s="12"/>
      <c r="E162" s="12"/>
      <c r="F162" s="12"/>
      <c r="G162" s="12"/>
      <c r="H162" s="12"/>
      <c r="I162" s="12"/>
      <c r="J162" s="8">
        <f t="shared" si="47"/>
        <v>0</v>
      </c>
      <c r="K162" s="12"/>
      <c r="L162" s="62"/>
      <c r="M162" s="8">
        <f t="shared" si="48"/>
        <v>0</v>
      </c>
      <c r="N162" s="62"/>
      <c r="O162" s="62"/>
      <c r="P162" s="8">
        <f t="shared" si="49"/>
        <v>18</v>
      </c>
      <c r="Q162" s="63">
        <f t="shared" si="56"/>
        <v>0</v>
      </c>
      <c r="R162" s="63">
        <f t="shared" si="56"/>
        <v>0</v>
      </c>
      <c r="S162" s="63">
        <f t="shared" si="56"/>
        <v>0</v>
      </c>
      <c r="T162" s="63">
        <f t="shared" si="56"/>
        <v>0</v>
      </c>
      <c r="U162" s="63">
        <f t="shared" si="56"/>
        <v>0</v>
      </c>
      <c r="V162" s="59">
        <f t="shared" si="51"/>
        <v>0</v>
      </c>
      <c r="W162" s="59">
        <f t="shared" si="52"/>
        <v>0</v>
      </c>
      <c r="X162" s="59">
        <f t="shared" si="53"/>
        <v>0</v>
      </c>
      <c r="Y162" s="59">
        <f t="shared" si="54"/>
        <v>0</v>
      </c>
      <c r="Z162" s="59">
        <f t="shared" si="55"/>
        <v>0</v>
      </c>
      <c r="AA162" s="8"/>
    </row>
    <row r="163" spans="1:27" s="9" customFormat="1" ht="21" customHeight="1" x14ac:dyDescent="0.25">
      <c r="A163" s="135"/>
      <c r="B163" s="8"/>
      <c r="D163" s="12"/>
      <c r="E163" s="12"/>
      <c r="F163" s="12"/>
      <c r="G163" s="12"/>
      <c r="H163" s="12"/>
      <c r="I163" s="12"/>
      <c r="J163" s="8">
        <f t="shared" ref="J163" si="57">+IF(D163=1,(G163-H163-I163),IF(D163=2,(G163-H163-I163),0))</f>
        <v>0</v>
      </c>
      <c r="K163" s="12"/>
      <c r="L163" s="62"/>
      <c r="M163" s="8">
        <f t="shared" si="48"/>
        <v>0</v>
      </c>
      <c r="N163" s="62"/>
      <c r="O163" s="62"/>
      <c r="P163" s="8">
        <f t="shared" si="49"/>
        <v>18</v>
      </c>
      <c r="Q163" s="63">
        <f t="shared" si="56"/>
        <v>0</v>
      </c>
      <c r="R163" s="63">
        <f t="shared" si="56"/>
        <v>0</v>
      </c>
      <c r="S163" s="63">
        <f t="shared" si="56"/>
        <v>0</v>
      </c>
      <c r="T163" s="63">
        <f t="shared" si="56"/>
        <v>0</v>
      </c>
      <c r="U163" s="63">
        <f t="shared" si="56"/>
        <v>0</v>
      </c>
      <c r="V163" s="59">
        <f t="shared" si="51"/>
        <v>0</v>
      </c>
      <c r="W163" s="59">
        <f t="shared" si="52"/>
        <v>0</v>
      </c>
      <c r="X163" s="59">
        <f t="shared" si="53"/>
        <v>0</v>
      </c>
      <c r="Y163" s="59">
        <f t="shared" si="54"/>
        <v>0</v>
      </c>
      <c r="Z163" s="59">
        <f t="shared" si="55"/>
        <v>0</v>
      </c>
      <c r="AA163" s="8"/>
    </row>
    <row r="164" spans="1:27" s="9" customFormat="1" ht="21" customHeight="1" x14ac:dyDescent="0.25">
      <c r="A164" s="135"/>
      <c r="B164" s="8"/>
      <c r="D164" s="8"/>
      <c r="E164" s="8"/>
      <c r="F164" s="8"/>
      <c r="G164" s="57"/>
      <c r="H164" s="57"/>
      <c r="K164" s="95"/>
      <c r="L164" s="57"/>
      <c r="M164" s="8"/>
      <c r="N164" s="8"/>
      <c r="O164" s="8"/>
      <c r="P164" s="8"/>
      <c r="Q164" s="8"/>
      <c r="R164" s="8"/>
      <c r="S164" s="8"/>
      <c r="T164" s="8"/>
      <c r="U164" s="8"/>
      <c r="W164" s="59"/>
      <c r="X164" s="59"/>
      <c r="Y164" s="59"/>
      <c r="Z164" s="59"/>
      <c r="AA164" s="8"/>
    </row>
    <row r="165" spans="1:27" s="9" customFormat="1" ht="21" customHeight="1" x14ac:dyDescent="0.25">
      <c r="A165" s="135"/>
      <c r="B165" s="8"/>
      <c r="D165" s="8"/>
      <c r="E165" s="8"/>
      <c r="F165" s="8"/>
      <c r="G165" s="8"/>
      <c r="H165" s="8"/>
      <c r="I165" s="8"/>
      <c r="J165" s="8"/>
      <c r="K165" s="12"/>
      <c r="L165" s="10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21" customHeight="1" thickBot="1" x14ac:dyDescent="0.3"/>
    <row r="167" spans="1:27" ht="21" customHeight="1" thickBot="1" x14ac:dyDescent="0.3">
      <c r="Q167" s="79">
        <f>6</f>
        <v>6</v>
      </c>
      <c r="R167" s="80">
        <f>12*1+6</f>
        <v>18</v>
      </c>
      <c r="S167" s="80">
        <f>12*2+6</f>
        <v>30</v>
      </c>
      <c r="T167" s="80">
        <f>12*3+6</f>
        <v>42</v>
      </c>
      <c r="U167" s="81">
        <f>12*4+6</f>
        <v>54</v>
      </c>
    </row>
  </sheetData>
  <autoFilter ref="D26:F165" xr:uid="{00000000-0009-0000-0000-000001000000}"/>
  <mergeCells count="28">
    <mergeCell ref="N19:Q19"/>
    <mergeCell ref="S19:Z20"/>
    <mergeCell ref="N20:Q20"/>
    <mergeCell ref="N21:Q21"/>
    <mergeCell ref="N22:Q22"/>
    <mergeCell ref="N13:Z13"/>
    <mergeCell ref="L14:M14"/>
    <mergeCell ref="N14:Z14"/>
    <mergeCell ref="S16:Z16"/>
    <mergeCell ref="N17:Q17"/>
    <mergeCell ref="S17:Z18"/>
    <mergeCell ref="N18:Q18"/>
    <mergeCell ref="A25:A26"/>
    <mergeCell ref="B25:J25"/>
    <mergeCell ref="L25:Z25"/>
    <mergeCell ref="L11:M11"/>
    <mergeCell ref="B2:J2"/>
    <mergeCell ref="L2:Z2"/>
    <mergeCell ref="M5:Z5"/>
    <mergeCell ref="M6:Z6"/>
    <mergeCell ref="M7:Z7"/>
    <mergeCell ref="M8:Z8"/>
    <mergeCell ref="L10:M10"/>
    <mergeCell ref="N10:Z10"/>
    <mergeCell ref="N11:Z11"/>
    <mergeCell ref="L12:M12"/>
    <mergeCell ref="N12:Z12"/>
    <mergeCell ref="L13:M13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C21 Q26:U26 H4" numberStoredAsText="1"/>
    <ignoredError sqref="P43 X47:Y4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92"/>
  <sheetViews>
    <sheetView showGridLines="0" topLeftCell="A18" zoomScale="145" zoomScaleNormal="145" workbookViewId="0">
      <selection activeCell="I27" sqref="I27"/>
    </sheetView>
  </sheetViews>
  <sheetFormatPr defaultColWidth="9.140625" defaultRowHeight="21" customHeight="1" x14ac:dyDescent="0.25"/>
  <cols>
    <col min="1" max="1" width="7.42578125" style="135" customWidth="1"/>
    <col min="2" max="2" width="4" style="8" customWidth="1"/>
    <col min="3" max="3" width="51.5703125" style="9" customWidth="1"/>
    <col min="4" max="4" width="9.140625" style="8"/>
    <col min="5" max="5" width="14" style="8" hidden="1" customWidth="1"/>
    <col min="6" max="6" width="19.42578125" style="8" hidden="1" customWidth="1"/>
    <col min="7" max="7" width="11.42578125" style="8" customWidth="1"/>
    <col min="8" max="8" width="11.42578125" style="8" bestFit="1" customWidth="1"/>
    <col min="9" max="10" width="11.42578125" style="8" customWidth="1"/>
    <col min="11" max="11" width="1.5703125" style="12" customWidth="1"/>
    <col min="12" max="12" width="8.7109375" style="57" bestFit="1" customWidth="1"/>
    <col min="13" max="14" width="8.5703125" style="8" customWidth="1"/>
    <col min="15" max="15" width="13" style="8" customWidth="1"/>
    <col min="16" max="26" width="10.5703125" style="8" customWidth="1"/>
    <col min="27" max="27" width="11.42578125" style="8" customWidth="1"/>
    <col min="28" max="16384" width="9.140625" style="9"/>
  </cols>
  <sheetData>
    <row r="1" spans="1:27" s="8" customFormat="1" ht="9" customHeight="1" x14ac:dyDescent="0.25">
      <c r="A1" s="135"/>
      <c r="C1" s="9"/>
      <c r="K1" s="12"/>
      <c r="L1" s="57"/>
    </row>
    <row r="2" spans="1:27" customFormat="1" ht="23.25" customHeight="1" x14ac:dyDescent="0.35">
      <c r="A2" s="134"/>
      <c r="B2" s="405" t="s">
        <v>85</v>
      </c>
      <c r="C2" s="409"/>
      <c r="D2" s="409"/>
      <c r="E2" s="409"/>
      <c r="F2" s="409"/>
      <c r="G2" s="409"/>
      <c r="H2" s="409"/>
      <c r="I2" s="409"/>
      <c r="J2" s="409"/>
      <c r="K2" s="96"/>
      <c r="L2" s="414" t="s">
        <v>141</v>
      </c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2"/>
    </row>
    <row r="3" spans="1:27" customFormat="1" ht="9" customHeight="1" thickBot="1" x14ac:dyDescent="0.3">
      <c r="A3" s="134"/>
      <c r="B3" s="2"/>
      <c r="D3" s="2"/>
      <c r="E3" s="2"/>
      <c r="F3" s="2"/>
      <c r="G3" s="2"/>
      <c r="H3" s="2"/>
      <c r="I3" s="2"/>
      <c r="J3" s="2"/>
      <c r="K3" s="11"/>
      <c r="L3" s="286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"/>
    </row>
    <row r="4" spans="1:27" s="8" customFormat="1" ht="21" customHeight="1" thickBot="1" x14ac:dyDescent="0.3">
      <c r="A4" s="135"/>
      <c r="B4" s="300"/>
      <c r="C4" s="313" t="s">
        <v>179</v>
      </c>
      <c r="D4" s="140" t="s">
        <v>0</v>
      </c>
      <c r="E4" s="140" t="s">
        <v>1</v>
      </c>
      <c r="F4" s="140"/>
      <c r="G4" s="140" t="s">
        <v>57</v>
      </c>
      <c r="H4" s="175" t="s">
        <v>208</v>
      </c>
      <c r="I4" s="175" t="s">
        <v>42</v>
      </c>
      <c r="J4" s="316"/>
      <c r="K4" s="94"/>
      <c r="L4" s="288" t="s">
        <v>147</v>
      </c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</row>
    <row r="5" spans="1:27" s="8" customFormat="1" ht="21" customHeight="1" x14ac:dyDescent="0.25">
      <c r="A5" s="135"/>
      <c r="B5" s="328"/>
      <c r="C5" s="329" t="s">
        <v>167</v>
      </c>
      <c r="D5" s="330"/>
      <c r="E5" s="330" t="s">
        <v>21</v>
      </c>
      <c r="F5" s="330"/>
      <c r="G5" s="331">
        <f>+SUM(H27:H190)</f>
        <v>23113</v>
      </c>
      <c r="H5" s="332"/>
      <c r="I5" s="333"/>
      <c r="J5" s="334"/>
      <c r="K5" s="110"/>
      <c r="L5" s="289"/>
      <c r="M5" s="415" t="s">
        <v>148</v>
      </c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7"/>
    </row>
    <row r="6" spans="1:27" s="8" customFormat="1" ht="21" customHeight="1" x14ac:dyDescent="0.25">
      <c r="A6" s="135"/>
      <c r="B6" s="335"/>
      <c r="C6" s="336" t="s">
        <v>168</v>
      </c>
      <c r="D6" s="337">
        <v>1</v>
      </c>
      <c r="E6" s="337" t="s">
        <v>21</v>
      </c>
      <c r="F6" s="337"/>
      <c r="G6" s="338">
        <f>+SUMIF(D$27:D$190,"1",I$27:I$190)</f>
        <v>7598</v>
      </c>
      <c r="H6" s="338"/>
      <c r="I6" s="339"/>
      <c r="J6" s="340"/>
      <c r="K6" s="112"/>
      <c r="L6" s="290"/>
      <c r="M6" s="418" t="s">
        <v>149</v>
      </c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20"/>
    </row>
    <row r="7" spans="1:27" s="8" customFormat="1" ht="21" customHeight="1" x14ac:dyDescent="0.25">
      <c r="A7" s="135"/>
      <c r="B7" s="113"/>
      <c r="C7" t="s">
        <v>169</v>
      </c>
      <c r="E7" s="121" t="s">
        <v>21</v>
      </c>
      <c r="F7" s="121"/>
      <c r="G7" s="104">
        <f>+G8+G9</f>
        <v>80320</v>
      </c>
      <c r="H7" s="104">
        <f>+'MOS AT20'!G7</f>
        <v>80320</v>
      </c>
      <c r="I7" s="152">
        <f>IFERROR(G7/H7-1,0)</f>
        <v>0</v>
      </c>
      <c r="J7" s="232"/>
      <c r="K7" s="115"/>
      <c r="L7" s="292"/>
      <c r="M7" s="418" t="s">
        <v>150</v>
      </c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20"/>
    </row>
    <row r="8" spans="1:27" s="8" customFormat="1" ht="21" customHeight="1" thickBot="1" x14ac:dyDescent="0.3">
      <c r="A8" s="135"/>
      <c r="B8" s="114"/>
      <c r="C8" s="295" t="s">
        <v>170</v>
      </c>
      <c r="D8" s="121">
        <v>1</v>
      </c>
      <c r="E8" s="121" t="s">
        <v>21</v>
      </c>
      <c r="F8" s="121"/>
      <c r="G8" s="103">
        <f>+SUMIF(D$27:D$190,"1",J$27:J$190)</f>
        <v>80320</v>
      </c>
      <c r="H8" s="103">
        <f>+'MOS AT20'!G8</f>
        <v>80320</v>
      </c>
      <c r="I8" s="152">
        <f t="shared" ref="I8:I14" si="0">IFERROR(G8/H8-1,0)</f>
        <v>0</v>
      </c>
      <c r="J8" s="238"/>
      <c r="K8" s="112"/>
      <c r="L8" s="291"/>
      <c r="M8" s="421" t="s">
        <v>151</v>
      </c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22"/>
      <c r="Z8" s="423"/>
    </row>
    <row r="9" spans="1:27" s="8" customFormat="1" ht="21" customHeight="1" thickBot="1" x14ac:dyDescent="0.3">
      <c r="A9" s="135"/>
      <c r="B9" s="114"/>
      <c r="C9" s="295" t="s">
        <v>171</v>
      </c>
      <c r="D9" s="121">
        <v>2</v>
      </c>
      <c r="E9" s="121" t="s">
        <v>21</v>
      </c>
      <c r="F9" s="121"/>
      <c r="G9" s="103">
        <f>+SUMIF(D$27:D$190,"2",J$27:J$190)</f>
        <v>0</v>
      </c>
      <c r="H9" s="103">
        <f>+'MOS AT20'!G9</f>
        <v>0</v>
      </c>
      <c r="I9" s="152">
        <f t="shared" si="0"/>
        <v>0</v>
      </c>
      <c r="J9" s="232"/>
      <c r="K9" s="115"/>
      <c r="L9" s="288" t="s">
        <v>152</v>
      </c>
      <c r="M9" s="2"/>
      <c r="N9" s="2"/>
      <c r="O9" s="2"/>
      <c r="P9" s="2"/>
      <c r="Q9" s="2"/>
      <c r="R9" s="2"/>
      <c r="S9" s="2"/>
      <c r="T9" s="287"/>
      <c r="U9" s="2"/>
      <c r="V9" s="2"/>
      <c r="W9" s="2"/>
      <c r="X9" s="2"/>
      <c r="Y9" s="2"/>
      <c r="Z9" s="2"/>
    </row>
    <row r="10" spans="1:27" s="8" customFormat="1" ht="21" customHeight="1" x14ac:dyDescent="0.25">
      <c r="A10" s="135"/>
      <c r="B10" s="114"/>
      <c r="C10" s="294" t="s">
        <v>40</v>
      </c>
      <c r="D10" s="121">
        <v>3</v>
      </c>
      <c r="E10" s="121" t="s">
        <v>21</v>
      </c>
      <c r="F10" s="121"/>
      <c r="G10" s="103">
        <f>+SUMIF(D$27:D$190,"3",G$27:G$190)</f>
        <v>90000</v>
      </c>
      <c r="H10" s="103">
        <f>+'MOS AT20'!G10</f>
        <v>90000</v>
      </c>
      <c r="I10" s="152">
        <f>IFERROR(G10/H10-1,0)</f>
        <v>0</v>
      </c>
      <c r="J10" s="238"/>
      <c r="K10" s="112"/>
      <c r="L10" s="424" t="s">
        <v>153</v>
      </c>
      <c r="M10" s="425"/>
      <c r="N10" s="426" t="s">
        <v>154</v>
      </c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8"/>
    </row>
    <row r="11" spans="1:27" s="8" customFormat="1" ht="21" customHeight="1" x14ac:dyDescent="0.25">
      <c r="A11" s="135"/>
      <c r="B11" s="301"/>
      <c r="C11" t="s">
        <v>41</v>
      </c>
      <c r="D11" s="2"/>
      <c r="E11" s="121" t="s">
        <v>21</v>
      </c>
      <c r="F11" s="66"/>
      <c r="G11" s="104">
        <f>+G12+G13</f>
        <v>74400</v>
      </c>
      <c r="H11" s="297">
        <f>+'MOS AT20'!G11</f>
        <v>74400</v>
      </c>
      <c r="I11" s="152">
        <f t="shared" si="0"/>
        <v>0</v>
      </c>
      <c r="J11" s="302"/>
      <c r="K11" s="112"/>
      <c r="L11" s="412" t="s">
        <v>155</v>
      </c>
      <c r="M11" s="413"/>
      <c r="N11" s="429" t="s">
        <v>156</v>
      </c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1"/>
    </row>
    <row r="12" spans="1:27" s="8" customFormat="1" ht="21" customHeight="1" x14ac:dyDescent="0.25">
      <c r="A12" s="135"/>
      <c r="B12" s="301"/>
      <c r="C12" s="295" t="s">
        <v>142</v>
      </c>
      <c r="D12" s="66">
        <v>4</v>
      </c>
      <c r="E12" s="121" t="s">
        <v>21</v>
      </c>
      <c r="F12" s="66"/>
      <c r="G12" s="298">
        <f>+SUMIF(D$27:D$190,"4",G$27:G$190)</f>
        <v>0</v>
      </c>
      <c r="H12" s="78">
        <f>+'MOS AT20'!G12</f>
        <v>0</v>
      </c>
      <c r="I12" s="152">
        <f t="shared" si="0"/>
        <v>0</v>
      </c>
      <c r="J12" s="302"/>
      <c r="K12" s="112"/>
      <c r="L12" s="412" t="s">
        <v>25</v>
      </c>
      <c r="M12" s="413"/>
      <c r="N12" s="432" t="s">
        <v>157</v>
      </c>
      <c r="O12" s="433"/>
      <c r="P12" s="433"/>
      <c r="Q12" s="433"/>
      <c r="R12" s="433"/>
      <c r="S12" s="433"/>
      <c r="T12" s="433"/>
      <c r="U12" s="433"/>
      <c r="V12" s="433"/>
      <c r="W12" s="433"/>
      <c r="X12" s="433"/>
      <c r="Y12" s="433"/>
      <c r="Z12" s="434"/>
    </row>
    <row r="13" spans="1:27" s="8" customFormat="1" ht="21" customHeight="1" x14ac:dyDescent="0.25">
      <c r="A13" s="135"/>
      <c r="B13" s="116"/>
      <c r="C13" s="296" t="s">
        <v>143</v>
      </c>
      <c r="D13" s="172">
        <v>5</v>
      </c>
      <c r="E13" s="125" t="s">
        <v>21</v>
      </c>
      <c r="F13" s="172"/>
      <c r="G13" s="299">
        <f>+SUMIF(D$27:D$190,"5",G$27:G$190)</f>
        <v>74400</v>
      </c>
      <c r="H13" s="83">
        <f>+'MOS AT20'!G13</f>
        <v>74400</v>
      </c>
      <c r="I13" s="154">
        <f t="shared" si="0"/>
        <v>0</v>
      </c>
      <c r="J13" s="239"/>
      <c r="K13" s="112"/>
      <c r="L13" s="412" t="s">
        <v>24</v>
      </c>
      <c r="M13" s="413"/>
      <c r="N13" s="429" t="s">
        <v>158</v>
      </c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1"/>
    </row>
    <row r="14" spans="1:27" s="8" customFormat="1" ht="21" customHeight="1" thickBot="1" x14ac:dyDescent="0.3">
      <c r="A14" s="135"/>
      <c r="B14" s="117"/>
      <c r="C14" s="73" t="s">
        <v>144</v>
      </c>
      <c r="D14" s="118"/>
      <c r="E14" s="118"/>
      <c r="F14" s="118"/>
      <c r="G14" s="77">
        <f>G7+SUM(G10:G11)</f>
        <v>244720</v>
      </c>
      <c r="H14" s="119">
        <f>+'MOS AT20'!G14</f>
        <v>244720</v>
      </c>
      <c r="I14" s="369">
        <f t="shared" si="0"/>
        <v>0</v>
      </c>
      <c r="J14" s="303"/>
      <c r="K14" s="110"/>
      <c r="L14" s="435" t="s">
        <v>23</v>
      </c>
      <c r="M14" s="436"/>
      <c r="N14" s="437" t="s">
        <v>159</v>
      </c>
      <c r="O14" s="438"/>
      <c r="P14" s="438"/>
      <c r="Q14" s="438"/>
      <c r="R14" s="438"/>
      <c r="S14" s="438"/>
      <c r="T14" s="438"/>
      <c r="U14" s="438"/>
      <c r="V14" s="438"/>
      <c r="W14" s="438"/>
      <c r="X14" s="438"/>
      <c r="Y14" s="438"/>
      <c r="Z14" s="439"/>
    </row>
    <row r="15" spans="1:27" s="8" customFormat="1" ht="9" customHeight="1" thickBot="1" x14ac:dyDescent="0.3">
      <c r="A15" s="135"/>
      <c r="C15" s="9"/>
      <c r="I15" s="133"/>
      <c r="J15" s="133"/>
      <c r="K15" s="12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</row>
    <row r="16" spans="1:27" s="8" customFormat="1" ht="21" customHeight="1" thickBot="1" x14ac:dyDescent="0.3">
      <c r="A16" s="135"/>
      <c r="B16" s="314"/>
      <c r="C16" s="315" t="s">
        <v>87</v>
      </c>
      <c r="D16" s="140"/>
      <c r="E16" s="140" t="s">
        <v>1</v>
      </c>
      <c r="F16" s="140"/>
      <c r="G16" s="140" t="s">
        <v>57</v>
      </c>
      <c r="H16" s="175" t="s">
        <v>208</v>
      </c>
      <c r="I16" s="175" t="s">
        <v>42</v>
      </c>
      <c r="J16" s="316"/>
      <c r="K16" s="12"/>
      <c r="L16" s="3"/>
      <c r="M16" s="288" t="s">
        <v>160</v>
      </c>
      <c r="N16" s="2"/>
      <c r="O16" s="2"/>
      <c r="P16" s="2"/>
      <c r="Q16" s="2"/>
      <c r="R16" s="2"/>
      <c r="S16" s="440" t="s">
        <v>161</v>
      </c>
      <c r="T16" s="440"/>
      <c r="U16" s="440"/>
      <c r="V16" s="440"/>
      <c r="W16" s="440"/>
      <c r="X16" s="440"/>
      <c r="Y16" s="440"/>
      <c r="Z16" s="440"/>
    </row>
    <row r="17" spans="1:33" s="8" customFormat="1" ht="21" customHeight="1" x14ac:dyDescent="0.25">
      <c r="A17" s="135"/>
      <c r="B17" s="370"/>
      <c r="C17" s="371" t="s">
        <v>36</v>
      </c>
      <c r="D17" s="372"/>
      <c r="E17" s="372" t="s">
        <v>21</v>
      </c>
      <c r="F17" s="372"/>
      <c r="G17" s="368"/>
      <c r="H17" s="368"/>
      <c r="I17" s="361"/>
      <c r="J17" s="373"/>
      <c r="K17" s="12"/>
      <c r="L17" s="3"/>
      <c r="M17" s="306" t="s">
        <v>0</v>
      </c>
      <c r="N17" s="441" t="s">
        <v>48</v>
      </c>
      <c r="O17" s="442"/>
      <c r="P17" s="442"/>
      <c r="Q17" s="443"/>
      <c r="R17" s="287"/>
      <c r="S17" s="440" t="s">
        <v>162</v>
      </c>
      <c r="T17" s="440"/>
      <c r="U17" s="440"/>
      <c r="V17" s="440"/>
      <c r="W17" s="440"/>
      <c r="X17" s="440"/>
      <c r="Y17" s="440"/>
      <c r="Z17" s="440"/>
    </row>
    <row r="18" spans="1:33" s="8" customFormat="1" ht="21" customHeight="1" x14ac:dyDescent="0.25">
      <c r="A18" s="135"/>
      <c r="B18" s="374"/>
      <c r="C18" s="375">
        <v>2021</v>
      </c>
      <c r="D18" s="376"/>
      <c r="E18" s="376" t="s">
        <v>21</v>
      </c>
      <c r="F18" s="376"/>
      <c r="G18" s="360"/>
      <c r="H18" s="360"/>
      <c r="I18" s="365"/>
      <c r="J18" s="377"/>
      <c r="K18" s="12"/>
      <c r="L18" s="3"/>
      <c r="M18" s="292">
        <v>1</v>
      </c>
      <c r="N18" s="444" t="s">
        <v>107</v>
      </c>
      <c r="O18" s="444"/>
      <c r="P18" s="444"/>
      <c r="Q18" s="445"/>
      <c r="R18" s="287"/>
      <c r="S18" s="440"/>
      <c r="T18" s="440"/>
      <c r="U18" s="440"/>
      <c r="V18" s="440"/>
      <c r="W18" s="440"/>
      <c r="X18" s="440"/>
      <c r="Y18" s="440"/>
      <c r="Z18" s="440"/>
    </row>
    <row r="19" spans="1:33" s="8" customFormat="1" ht="21" customHeight="1" x14ac:dyDescent="0.25">
      <c r="A19" s="135"/>
      <c r="B19" s="113"/>
      <c r="C19" s="122">
        <v>2022</v>
      </c>
      <c r="D19" s="108"/>
      <c r="E19" s="108" t="s">
        <v>21</v>
      </c>
      <c r="F19" s="108"/>
      <c r="G19" s="78">
        <f>+SUM(X$27:X$190)</f>
        <v>11200</v>
      </c>
      <c r="H19" s="78">
        <f>+'MOS AT20'!G19</f>
        <v>12140</v>
      </c>
      <c r="I19" s="152">
        <f t="shared" ref="I19:I23" si="1">IFERROR(G19/H19-1,0)</f>
        <v>-7.7429983525535429E-2</v>
      </c>
      <c r="J19" s="240"/>
      <c r="K19" s="12"/>
      <c r="L19" s="3"/>
      <c r="M19" s="292">
        <v>2</v>
      </c>
      <c r="N19" s="446" t="s">
        <v>54</v>
      </c>
      <c r="O19" s="446"/>
      <c r="P19" s="446"/>
      <c r="Q19" s="447"/>
      <c r="R19" s="287"/>
      <c r="S19" s="448" t="s">
        <v>163</v>
      </c>
      <c r="T19" s="448"/>
      <c r="U19" s="448"/>
      <c r="V19" s="448"/>
      <c r="W19" s="448"/>
      <c r="X19" s="448"/>
      <c r="Y19" s="448"/>
      <c r="Z19" s="448"/>
    </row>
    <row r="20" spans="1:33" s="8" customFormat="1" ht="21" customHeight="1" x14ac:dyDescent="0.25">
      <c r="A20" s="135"/>
      <c r="B20" s="114"/>
      <c r="C20" s="120" t="s">
        <v>37</v>
      </c>
      <c r="D20" s="121"/>
      <c r="E20" s="121" t="s">
        <v>21</v>
      </c>
      <c r="F20" s="121"/>
      <c r="G20" s="78">
        <f>+SUM(Y$27:Y$190)</f>
        <v>10059.999999999998</v>
      </c>
      <c r="H20" s="78">
        <f>+'MOS AT20'!G20</f>
        <v>10999.999999999998</v>
      </c>
      <c r="I20" s="378">
        <f t="shared" si="1"/>
        <v>-8.545454545454545E-2</v>
      </c>
      <c r="J20" s="240"/>
      <c r="K20" s="12"/>
      <c r="L20" s="3"/>
      <c r="M20" s="292">
        <v>3</v>
      </c>
      <c r="N20" s="446" t="s">
        <v>46</v>
      </c>
      <c r="O20" s="446"/>
      <c r="P20" s="446"/>
      <c r="Q20" s="447"/>
      <c r="R20" s="287"/>
      <c r="S20" s="448"/>
      <c r="T20" s="448"/>
      <c r="U20" s="448"/>
      <c r="V20" s="448"/>
      <c r="W20" s="448"/>
      <c r="X20" s="448"/>
      <c r="Y20" s="448"/>
      <c r="Z20" s="448"/>
    </row>
    <row r="21" spans="1:33" ht="21" customHeight="1" x14ac:dyDescent="0.25">
      <c r="B21" s="123"/>
      <c r="C21" s="124" t="s">
        <v>38</v>
      </c>
      <c r="D21" s="125"/>
      <c r="E21" s="125" t="s">
        <v>21</v>
      </c>
      <c r="F21" s="125"/>
      <c r="G21" s="83">
        <f>+SUM(Z$27:Z$190)</f>
        <v>15685.000000000004</v>
      </c>
      <c r="H21" s="83">
        <f>+'MOS AT20'!G21</f>
        <v>16625.000000000004</v>
      </c>
      <c r="I21" s="379">
        <f t="shared" si="1"/>
        <v>-5.654135338345867E-2</v>
      </c>
      <c r="J21" s="241"/>
      <c r="L21" s="3"/>
      <c r="M21" s="292">
        <v>4</v>
      </c>
      <c r="N21" s="446" t="s">
        <v>41</v>
      </c>
      <c r="O21" s="446"/>
      <c r="P21" s="446"/>
      <c r="Q21" s="447"/>
      <c r="R21" s="287"/>
      <c r="S21" s="2"/>
      <c r="T21" s="2"/>
      <c r="U21" s="305"/>
      <c r="V21" s="305"/>
      <c r="W21" s="305"/>
      <c r="X21" s="305"/>
      <c r="Y21" s="305"/>
      <c r="Z21" s="305"/>
    </row>
    <row r="22" spans="1:33" ht="21" customHeight="1" thickBot="1" x14ac:dyDescent="0.3">
      <c r="B22" s="123"/>
      <c r="C22" s="126" t="s">
        <v>5</v>
      </c>
      <c r="D22" s="125"/>
      <c r="E22" s="125"/>
      <c r="F22" s="125"/>
      <c r="G22" s="164">
        <f>+SUM(G17:G21)</f>
        <v>36945</v>
      </c>
      <c r="H22" s="164">
        <f>+SUM(H17:H21)</f>
        <v>39765</v>
      </c>
      <c r="I22" s="380">
        <f t="shared" si="1"/>
        <v>-7.0916635231987879E-2</v>
      </c>
      <c r="J22" s="242"/>
      <c r="L22" s="3"/>
      <c r="M22" s="293">
        <v>5</v>
      </c>
      <c r="N22" s="449" t="s">
        <v>49</v>
      </c>
      <c r="O22" s="449"/>
      <c r="P22" s="449"/>
      <c r="Q22" s="450"/>
      <c r="R22" s="287"/>
      <c r="S22" s="287"/>
      <c r="T22" s="2"/>
      <c r="U22" s="305"/>
      <c r="V22" s="305"/>
      <c r="W22" s="305"/>
      <c r="X22" s="305"/>
      <c r="Y22" s="305"/>
      <c r="Z22" s="305"/>
    </row>
    <row r="23" spans="1:33" ht="21" customHeight="1" thickBot="1" x14ac:dyDescent="0.3">
      <c r="B23" s="117"/>
      <c r="C23" s="127" t="s">
        <v>39</v>
      </c>
      <c r="D23" s="118"/>
      <c r="E23" s="118"/>
      <c r="F23" s="118"/>
      <c r="G23" s="77">
        <f>+G22/3</f>
        <v>12315</v>
      </c>
      <c r="H23" s="77">
        <f>+H22/3</f>
        <v>13255</v>
      </c>
      <c r="I23" s="381">
        <f t="shared" si="1"/>
        <v>-7.0916635231987879E-2</v>
      </c>
      <c r="J23" s="233"/>
      <c r="L23" s="3"/>
      <c r="M23" s="2"/>
      <c r="N23" s="2"/>
      <c r="O23" s="2"/>
      <c r="P23" s="2"/>
      <c r="Q23" s="287"/>
      <c r="R23" s="287"/>
      <c r="S23" s="287"/>
      <c r="T23" s="287"/>
      <c r="U23" s="287"/>
      <c r="V23" s="287"/>
      <c r="W23" s="287"/>
      <c r="X23" s="287"/>
      <c r="Y23" s="287"/>
      <c r="Z23" s="287"/>
    </row>
    <row r="24" spans="1:33" ht="9" customHeight="1" x14ac:dyDescent="0.25"/>
    <row r="25" spans="1:33" s="128" customFormat="1" ht="21" customHeight="1" x14ac:dyDescent="0.3">
      <c r="A25" s="142"/>
      <c r="B25" s="406" t="s">
        <v>104</v>
      </c>
      <c r="C25" s="406"/>
      <c r="D25" s="406"/>
      <c r="E25" s="406"/>
      <c r="F25" s="406"/>
      <c r="G25" s="406"/>
      <c r="H25" s="406"/>
      <c r="I25" s="406"/>
      <c r="J25" s="451"/>
      <c r="K25" s="99"/>
      <c r="L25" s="405" t="s">
        <v>53</v>
      </c>
      <c r="M25" s="409"/>
      <c r="N25" s="409"/>
      <c r="O25" s="409"/>
      <c r="P25" s="409"/>
      <c r="Q25" s="409"/>
      <c r="R25" s="409"/>
      <c r="S25" s="409"/>
      <c r="T25" s="409"/>
      <c r="U25" s="409"/>
      <c r="V25" s="409"/>
      <c r="W25" s="409"/>
      <c r="X25" s="409"/>
      <c r="Y25" s="409"/>
      <c r="Z25" s="409"/>
      <c r="AA25" s="8"/>
    </row>
    <row r="26" spans="1:33" s="130" customFormat="1" ht="21" customHeight="1" x14ac:dyDescent="0.25">
      <c r="A26" s="143"/>
      <c r="B26" s="5" t="s">
        <v>3</v>
      </c>
      <c r="C26" s="54" t="s">
        <v>84</v>
      </c>
      <c r="D26" s="6" t="s">
        <v>0</v>
      </c>
      <c r="E26" s="6" t="s">
        <v>1</v>
      </c>
      <c r="F26" s="6"/>
      <c r="G26" s="6" t="s">
        <v>173</v>
      </c>
      <c r="H26" s="6" t="s">
        <v>165</v>
      </c>
      <c r="I26" s="6" t="s">
        <v>166</v>
      </c>
      <c r="J26" s="6" t="s">
        <v>63</v>
      </c>
      <c r="K26" s="100"/>
      <c r="L26" s="55" t="s">
        <v>153</v>
      </c>
      <c r="M26" s="55" t="s">
        <v>172</v>
      </c>
      <c r="N26" s="129" t="s">
        <v>25</v>
      </c>
      <c r="O26" s="129" t="s">
        <v>24</v>
      </c>
      <c r="P26" s="6" t="s">
        <v>23</v>
      </c>
      <c r="Q26" s="58" t="s">
        <v>31</v>
      </c>
      <c r="R26" s="58" t="s">
        <v>32</v>
      </c>
      <c r="S26" s="58" t="s">
        <v>33</v>
      </c>
      <c r="T26" s="58" t="s">
        <v>34</v>
      </c>
      <c r="U26" s="58" t="s">
        <v>35</v>
      </c>
      <c r="V26" s="58" t="s">
        <v>58</v>
      </c>
      <c r="W26" s="58" t="s">
        <v>59</v>
      </c>
      <c r="X26" s="58" t="s">
        <v>60</v>
      </c>
      <c r="Y26" s="58" t="s">
        <v>61</v>
      </c>
      <c r="Z26" s="58" t="s">
        <v>62</v>
      </c>
      <c r="AA26" s="8"/>
    </row>
    <row r="27" spans="1:33" ht="21" customHeight="1" x14ac:dyDescent="0.25">
      <c r="A27" s="383" t="s">
        <v>210</v>
      </c>
      <c r="B27" s="8">
        <v>1</v>
      </c>
      <c r="C27" s="9" t="s">
        <v>134</v>
      </c>
      <c r="D27" s="226">
        <v>1</v>
      </c>
      <c r="E27" s="229" t="s">
        <v>112</v>
      </c>
      <c r="F27" s="229"/>
      <c r="G27" s="310">
        <v>78800</v>
      </c>
      <c r="H27" s="384">
        <v>13800</v>
      </c>
      <c r="I27" s="384">
        <v>5900</v>
      </c>
      <c r="J27" s="282">
        <f t="shared" ref="J27:J90" si="2">+IF(D27=1,(G27-H27-I27),IF(D27=2,(G27-H27-I27),0))</f>
        <v>59100</v>
      </c>
      <c r="L27" s="62">
        <v>10</v>
      </c>
      <c r="M27" s="8">
        <f>+L27*12</f>
        <v>120</v>
      </c>
      <c r="N27" s="311">
        <v>-10.892307692307691</v>
      </c>
      <c r="O27" s="62">
        <v>0</v>
      </c>
      <c r="P27" s="312">
        <f>+N27+O27+18</f>
        <v>7.1076923076923091</v>
      </c>
      <c r="Q27" s="63">
        <f>IFERROR(IF(AND((Q$192-$P27)/$M27&gt;0,(Q$192-$P27)/$M27&lt;1),(Q$192-$P27)/$M27,IF((Q$192-$P27)/$M27&gt;0,1,0)),0)</f>
        <v>0</v>
      </c>
      <c r="R27" s="63">
        <f>IFERROR(IF(AND((R$192-$P27)/$M27&gt;0,(R$192-$P27)/$M27&lt;1),(R$192-$P27)/$M27,IF((R$192-$P27)/$M27&gt;0,1,0)),0)</f>
        <v>9.0769230769230755E-2</v>
      </c>
      <c r="S27" s="63">
        <f>IFERROR(IF(AND((S$192-$P27)/$M27&gt;0,(S$192-$P27)/$M27&lt;1),(S$192-$P27)/$M27,IF((S$192-$P27)/$M27&gt;0,1,0)),0)</f>
        <v>0.19076923076923075</v>
      </c>
      <c r="T27" s="63">
        <f>IFERROR(IF(AND((T$192-$P27)/$M27&gt;0,(T$192-$P27)/$M27&lt;1),(T$192-$P27)/$M27,IF((T$192-$P27)/$M27&gt;0,1,0)),0)</f>
        <v>0.29076923076923072</v>
      </c>
      <c r="U27" s="63">
        <f>IFERROR(IF(AND((U$192-$P27)/$M27&gt;0,(U$192-$P27)/$M27&lt;1),(U$192-$P27)/$M27,IF((U$192-$P27)/$M27&gt;0,1,0)),0)</f>
        <v>0.39076923076923076</v>
      </c>
      <c r="V27" s="282">
        <f t="shared" ref="V27" si="3">Q27*($G27-$H27)</f>
        <v>0</v>
      </c>
      <c r="W27" s="282">
        <f t="shared" ref="W27" si="4">R27*($G27-$H27)-V27</f>
        <v>5899.9999999999991</v>
      </c>
      <c r="X27" s="282">
        <f t="shared" ref="X27" si="5">S27*($G27-$H27)-SUM(V27:W27)</f>
        <v>6499.9999999999991</v>
      </c>
      <c r="Y27" s="282">
        <f t="shared" ref="Y27" si="6">T27*($G27-$H27)-SUM(V27:X27)</f>
        <v>6499.9999999999982</v>
      </c>
      <c r="Z27" s="282">
        <f t="shared" ref="Z27" si="7">U27*($G27-$H27)-SUM(V27:Y27)</f>
        <v>6500.0000000000036</v>
      </c>
      <c r="AB27" s="111"/>
      <c r="AC27" s="111"/>
      <c r="AD27" s="111"/>
      <c r="AE27" s="111"/>
      <c r="AF27" s="111"/>
      <c r="AG27" s="111"/>
    </row>
    <row r="28" spans="1:33" s="111" customFormat="1" ht="21" customHeight="1" x14ac:dyDescent="0.25">
      <c r="A28" s="383" t="s">
        <v>210</v>
      </c>
      <c r="B28" s="8">
        <v>2</v>
      </c>
      <c r="C28" s="9" t="s">
        <v>135</v>
      </c>
      <c r="D28" s="227">
        <v>5</v>
      </c>
      <c r="E28" s="229" t="s">
        <v>112</v>
      </c>
      <c r="F28" s="8"/>
      <c r="G28" s="310">
        <v>74400</v>
      </c>
      <c r="H28" s="310">
        <v>0</v>
      </c>
      <c r="I28" s="310">
        <v>0</v>
      </c>
      <c r="J28" s="282">
        <f>+IF(D28=1,(G28-H28-I28),IF(D28=2,(G28-H28-I28),0))</f>
        <v>0</v>
      </c>
      <c r="K28" s="110"/>
      <c r="L28" s="62">
        <v>16</v>
      </c>
      <c r="M28" s="8">
        <f t="shared" ref="M28:M91" si="8">+L28*12</f>
        <v>192</v>
      </c>
      <c r="N28" s="62">
        <v>48</v>
      </c>
      <c r="O28" s="62">
        <v>12</v>
      </c>
      <c r="P28" s="8">
        <f t="shared" ref="P28:P91" si="9">+N28+O28+18</f>
        <v>78</v>
      </c>
      <c r="Q28" s="63">
        <f t="shared" ref="Q28:U59" si="10">IFERROR(IF(AND((Q$192-$P28)/$M28&gt;0,(Q$192-$P28)/$M28&lt;1),(Q$192-$P28)/$M28,IF((Q$192-$P28)/$M28&gt;0,1,0)),0)</f>
        <v>0</v>
      </c>
      <c r="R28" s="63">
        <f t="shared" si="10"/>
        <v>0</v>
      </c>
      <c r="S28" s="63">
        <f t="shared" si="10"/>
        <v>0</v>
      </c>
      <c r="T28" s="63">
        <f t="shared" si="10"/>
        <v>0</v>
      </c>
      <c r="U28" s="63">
        <f t="shared" si="10"/>
        <v>0</v>
      </c>
      <c r="V28" s="282">
        <f t="shared" ref="V28:V91" si="11">Q28*($G28-$H28)</f>
        <v>0</v>
      </c>
      <c r="W28" s="282">
        <f t="shared" ref="W28:W91" si="12">R28*($G28-$H28)-V28</f>
        <v>0</v>
      </c>
      <c r="X28" s="282">
        <f t="shared" ref="X28:X91" si="13">S28*($G28-$H28)-SUM(V28:W28)</f>
        <v>0</v>
      </c>
      <c r="Y28" s="282">
        <f t="shared" ref="Y28:Y91" si="14">T28*($G28-$H28)-SUM(V28:X28)</f>
        <v>0</v>
      </c>
      <c r="Z28" s="282">
        <f t="shared" ref="Z28:Z91" si="15">U28*($G28-$H28)-SUM(V28:Y28)</f>
        <v>0</v>
      </c>
      <c r="AA28" s="110"/>
      <c r="AB28" s="308"/>
      <c r="AC28" s="308"/>
      <c r="AD28" s="308"/>
    </row>
    <row r="29" spans="1:33" s="111" customFormat="1" ht="21" customHeight="1" x14ac:dyDescent="0.25">
      <c r="A29" s="383" t="s">
        <v>210</v>
      </c>
      <c r="B29" s="8">
        <v>3</v>
      </c>
      <c r="C29" s="230" t="s">
        <v>137</v>
      </c>
      <c r="D29" s="228">
        <v>1</v>
      </c>
      <c r="E29" s="8" t="s">
        <v>113</v>
      </c>
      <c r="F29" s="8"/>
      <c r="G29" s="310">
        <v>7800</v>
      </c>
      <c r="H29" s="384">
        <v>4380</v>
      </c>
      <c r="I29" s="384">
        <v>0</v>
      </c>
      <c r="J29" s="282">
        <f t="shared" si="2"/>
        <v>3420</v>
      </c>
      <c r="K29" s="110"/>
      <c r="L29" s="62">
        <v>1.5</v>
      </c>
      <c r="M29" s="8">
        <f t="shared" si="8"/>
        <v>18</v>
      </c>
      <c r="N29" s="62">
        <v>-12</v>
      </c>
      <c r="O29" s="62">
        <v>0</v>
      </c>
      <c r="P29" s="8">
        <f t="shared" si="9"/>
        <v>6</v>
      </c>
      <c r="Q29" s="63">
        <f t="shared" si="10"/>
        <v>0</v>
      </c>
      <c r="R29" s="63">
        <f t="shared" si="10"/>
        <v>0.66666666666666663</v>
      </c>
      <c r="S29" s="63">
        <f t="shared" si="10"/>
        <v>1</v>
      </c>
      <c r="T29" s="63">
        <f t="shared" si="10"/>
        <v>1</v>
      </c>
      <c r="U29" s="63">
        <f t="shared" si="10"/>
        <v>1</v>
      </c>
      <c r="V29" s="282">
        <f t="shared" si="11"/>
        <v>0</v>
      </c>
      <c r="W29" s="282">
        <f t="shared" si="12"/>
        <v>2280</v>
      </c>
      <c r="X29" s="282">
        <f t="shared" si="13"/>
        <v>1140</v>
      </c>
      <c r="Y29" s="282">
        <f t="shared" si="14"/>
        <v>0</v>
      </c>
      <c r="Z29" s="282">
        <f t="shared" si="15"/>
        <v>0</v>
      </c>
      <c r="AA29" s="110"/>
      <c r="AB29" s="307"/>
      <c r="AC29" s="307"/>
      <c r="AD29" s="307"/>
    </row>
    <row r="30" spans="1:33" s="111" customFormat="1" ht="21" customHeight="1" x14ac:dyDescent="0.25">
      <c r="A30" s="383" t="s">
        <v>210</v>
      </c>
      <c r="B30" s="8">
        <v>4</v>
      </c>
      <c r="C30" s="95" t="s">
        <v>139</v>
      </c>
      <c r="D30" s="228">
        <v>1</v>
      </c>
      <c r="E30" s="8" t="s">
        <v>79</v>
      </c>
      <c r="F30" s="8"/>
      <c r="G30" s="310">
        <v>1931</v>
      </c>
      <c r="H30" s="310">
        <v>233</v>
      </c>
      <c r="I30" s="310">
        <v>1698</v>
      </c>
      <c r="J30" s="282">
        <f t="shared" si="2"/>
        <v>0</v>
      </c>
      <c r="K30" s="110"/>
      <c r="L30" s="62">
        <v>1</v>
      </c>
      <c r="M30" s="8">
        <f t="shared" si="8"/>
        <v>12</v>
      </c>
      <c r="N30" s="62">
        <v>-21</v>
      </c>
      <c r="O30" s="62">
        <v>0</v>
      </c>
      <c r="P30" s="8">
        <f t="shared" si="9"/>
        <v>-3</v>
      </c>
      <c r="Q30" s="63">
        <f t="shared" si="10"/>
        <v>0.75</v>
      </c>
      <c r="R30" s="63">
        <f t="shared" si="10"/>
        <v>1</v>
      </c>
      <c r="S30" s="63">
        <f t="shared" si="10"/>
        <v>1</v>
      </c>
      <c r="T30" s="63">
        <f t="shared" si="10"/>
        <v>1</v>
      </c>
      <c r="U30" s="63">
        <f t="shared" si="10"/>
        <v>1</v>
      </c>
      <c r="V30" s="282">
        <f t="shared" si="11"/>
        <v>1273.5</v>
      </c>
      <c r="W30" s="282">
        <f t="shared" si="12"/>
        <v>424.5</v>
      </c>
      <c r="X30" s="282">
        <f t="shared" si="13"/>
        <v>0</v>
      </c>
      <c r="Y30" s="282">
        <f t="shared" si="14"/>
        <v>0</v>
      </c>
      <c r="Z30" s="282">
        <f t="shared" si="15"/>
        <v>0</v>
      </c>
      <c r="AA30" s="110"/>
      <c r="AB30" s="307"/>
      <c r="AC30" s="309"/>
      <c r="AD30" s="309"/>
    </row>
    <row r="31" spans="1:33" s="111" customFormat="1" ht="21" customHeight="1" x14ac:dyDescent="0.25">
      <c r="A31" s="383" t="s">
        <v>210</v>
      </c>
      <c r="B31" s="8">
        <v>5</v>
      </c>
      <c r="C31" s="9" t="s">
        <v>136</v>
      </c>
      <c r="D31" s="228">
        <v>3</v>
      </c>
      <c r="E31" s="8" t="s">
        <v>93</v>
      </c>
      <c r="F31" s="8"/>
      <c r="G31" s="310">
        <v>90000</v>
      </c>
      <c r="H31" s="310">
        <v>0</v>
      </c>
      <c r="I31" s="310">
        <v>0</v>
      </c>
      <c r="J31" s="282">
        <f t="shared" si="2"/>
        <v>0</v>
      </c>
      <c r="K31" s="110"/>
      <c r="L31" s="62">
        <v>8</v>
      </c>
      <c r="M31" s="8">
        <f t="shared" si="8"/>
        <v>96</v>
      </c>
      <c r="N31" s="62">
        <v>18</v>
      </c>
      <c r="O31" s="62">
        <v>12</v>
      </c>
      <c r="P31" s="8">
        <f t="shared" si="9"/>
        <v>48</v>
      </c>
      <c r="Q31" s="63">
        <f t="shared" si="10"/>
        <v>0</v>
      </c>
      <c r="R31" s="63">
        <f t="shared" si="10"/>
        <v>0</v>
      </c>
      <c r="S31" s="63">
        <f t="shared" si="10"/>
        <v>0</v>
      </c>
      <c r="T31" s="63">
        <f t="shared" si="10"/>
        <v>0</v>
      </c>
      <c r="U31" s="63">
        <f t="shared" si="10"/>
        <v>6.25E-2</v>
      </c>
      <c r="V31" s="282">
        <f t="shared" si="11"/>
        <v>0</v>
      </c>
      <c r="W31" s="282">
        <f t="shared" si="12"/>
        <v>0</v>
      </c>
      <c r="X31" s="282">
        <f t="shared" si="13"/>
        <v>0</v>
      </c>
      <c r="Y31" s="282">
        <f t="shared" si="14"/>
        <v>0</v>
      </c>
      <c r="Z31" s="282">
        <f t="shared" si="15"/>
        <v>5625</v>
      </c>
      <c r="AA31" s="110"/>
      <c r="AB31" s="307"/>
      <c r="AC31" s="309"/>
      <c r="AD31" s="309"/>
    </row>
    <row r="32" spans="1:33" s="111" customFormat="1" ht="21" customHeight="1" x14ac:dyDescent="0.25">
      <c r="A32" s="383" t="s">
        <v>210</v>
      </c>
      <c r="B32" s="12">
        <v>6</v>
      </c>
      <c r="C32" s="9" t="s">
        <v>138</v>
      </c>
      <c r="D32" s="228">
        <v>1</v>
      </c>
      <c r="E32" s="12" t="s">
        <v>92</v>
      </c>
      <c r="F32" s="12"/>
      <c r="G32" s="310">
        <v>22500</v>
      </c>
      <c r="H32" s="384">
        <v>4700</v>
      </c>
      <c r="I32" s="384">
        <v>0</v>
      </c>
      <c r="J32" s="282">
        <f t="shared" si="2"/>
        <v>17800</v>
      </c>
      <c r="K32" s="110"/>
      <c r="L32" s="62">
        <v>5</v>
      </c>
      <c r="M32" s="8">
        <f t="shared" si="8"/>
        <v>60</v>
      </c>
      <c r="N32" s="62">
        <v>-12</v>
      </c>
      <c r="O32" s="62">
        <v>0</v>
      </c>
      <c r="P32" s="8">
        <f t="shared" si="9"/>
        <v>6</v>
      </c>
      <c r="Q32" s="63">
        <f t="shared" si="10"/>
        <v>0</v>
      </c>
      <c r="R32" s="63">
        <f t="shared" si="10"/>
        <v>0.2</v>
      </c>
      <c r="S32" s="63">
        <f t="shared" si="10"/>
        <v>0.4</v>
      </c>
      <c r="T32" s="63">
        <f t="shared" si="10"/>
        <v>0.6</v>
      </c>
      <c r="U32" s="63">
        <f t="shared" si="10"/>
        <v>0.8</v>
      </c>
      <c r="V32" s="282">
        <f t="shared" si="11"/>
        <v>0</v>
      </c>
      <c r="W32" s="282">
        <f t="shared" si="12"/>
        <v>3560</v>
      </c>
      <c r="X32" s="282">
        <f t="shared" si="13"/>
        <v>3560</v>
      </c>
      <c r="Y32" s="282">
        <f t="shared" si="14"/>
        <v>3560</v>
      </c>
      <c r="Z32" s="282">
        <f t="shared" si="15"/>
        <v>3560</v>
      </c>
      <c r="AA32" s="110"/>
      <c r="AB32" s="307"/>
      <c r="AC32" s="309"/>
      <c r="AD32" s="309"/>
    </row>
    <row r="33" spans="1:30" s="111" customFormat="1" ht="21" customHeight="1" x14ac:dyDescent="0.25">
      <c r="A33" s="136"/>
      <c r="B33" s="12"/>
      <c r="C33" s="9"/>
      <c r="D33" s="12"/>
      <c r="E33" s="12"/>
      <c r="F33" s="12"/>
      <c r="G33" s="281"/>
      <c r="H33" s="281"/>
      <c r="I33" s="283"/>
      <c r="J33" s="282">
        <f t="shared" si="2"/>
        <v>0</v>
      </c>
      <c r="K33" s="110"/>
      <c r="L33" s="62"/>
      <c r="M33" s="8">
        <f t="shared" si="8"/>
        <v>0</v>
      </c>
      <c r="N33" s="62"/>
      <c r="O33" s="62"/>
      <c r="P33" s="8">
        <f t="shared" si="9"/>
        <v>18</v>
      </c>
      <c r="Q33" s="63">
        <f t="shared" si="10"/>
        <v>0</v>
      </c>
      <c r="R33" s="63">
        <f t="shared" si="10"/>
        <v>0</v>
      </c>
      <c r="S33" s="63">
        <f t="shared" si="10"/>
        <v>0</v>
      </c>
      <c r="T33" s="63">
        <f t="shared" si="10"/>
        <v>0</v>
      </c>
      <c r="U33" s="63">
        <f t="shared" si="10"/>
        <v>0</v>
      </c>
      <c r="V33" s="282">
        <f t="shared" si="11"/>
        <v>0</v>
      </c>
      <c r="W33" s="282">
        <f t="shared" si="12"/>
        <v>0</v>
      </c>
      <c r="X33" s="282">
        <f t="shared" si="13"/>
        <v>0</v>
      </c>
      <c r="Y33" s="282">
        <f t="shared" si="14"/>
        <v>0</v>
      </c>
      <c r="Z33" s="282">
        <f t="shared" si="15"/>
        <v>0</v>
      </c>
      <c r="AA33" s="110"/>
      <c r="AB33" s="307"/>
      <c r="AC33" s="309"/>
      <c r="AD33" s="309"/>
    </row>
    <row r="34" spans="1:30" s="111" customFormat="1" ht="21" customHeight="1" x14ac:dyDescent="0.25">
      <c r="A34" s="136"/>
      <c r="B34" s="12"/>
      <c r="C34" s="95"/>
      <c r="D34" s="12"/>
      <c r="E34" s="12"/>
      <c r="F34" s="12"/>
      <c r="G34" s="281"/>
      <c r="H34" s="281"/>
      <c r="I34" s="283"/>
      <c r="J34" s="282">
        <f t="shared" si="2"/>
        <v>0</v>
      </c>
      <c r="K34" s="110"/>
      <c r="L34" s="62"/>
      <c r="M34" s="8">
        <f t="shared" si="8"/>
        <v>0</v>
      </c>
      <c r="N34" s="62"/>
      <c r="O34" s="62"/>
      <c r="P34" s="8">
        <f t="shared" si="9"/>
        <v>18</v>
      </c>
      <c r="Q34" s="63">
        <f t="shared" si="10"/>
        <v>0</v>
      </c>
      <c r="R34" s="63">
        <f t="shared" si="10"/>
        <v>0</v>
      </c>
      <c r="S34" s="63">
        <f t="shared" si="10"/>
        <v>0</v>
      </c>
      <c r="T34" s="63">
        <f t="shared" si="10"/>
        <v>0</v>
      </c>
      <c r="U34" s="63">
        <f t="shared" si="10"/>
        <v>0</v>
      </c>
      <c r="V34" s="282">
        <f t="shared" si="11"/>
        <v>0</v>
      </c>
      <c r="W34" s="282">
        <f t="shared" si="12"/>
        <v>0</v>
      </c>
      <c r="X34" s="282">
        <f t="shared" si="13"/>
        <v>0</v>
      </c>
      <c r="Y34" s="282">
        <f t="shared" si="14"/>
        <v>0</v>
      </c>
      <c r="Z34" s="282">
        <f t="shared" si="15"/>
        <v>0</v>
      </c>
      <c r="AA34" s="110"/>
      <c r="AB34" s="307"/>
      <c r="AC34" s="309"/>
      <c r="AD34" s="309"/>
    </row>
    <row r="35" spans="1:30" s="132" customFormat="1" ht="21" customHeight="1" x14ac:dyDescent="0.25">
      <c r="A35" s="136"/>
      <c r="B35" s="12"/>
      <c r="C35" s="95"/>
      <c r="D35" s="12"/>
      <c r="E35" s="12"/>
      <c r="F35" s="12"/>
      <c r="G35" s="283"/>
      <c r="H35" s="281"/>
      <c r="I35" s="283"/>
      <c r="J35" s="282">
        <f t="shared" si="2"/>
        <v>0</v>
      </c>
      <c r="K35" s="131"/>
      <c r="L35" s="62"/>
      <c r="M35" s="8">
        <f t="shared" si="8"/>
        <v>0</v>
      </c>
      <c r="N35" s="62"/>
      <c r="O35" s="62"/>
      <c r="P35" s="8">
        <f t="shared" si="9"/>
        <v>18</v>
      </c>
      <c r="Q35" s="63">
        <f t="shared" si="10"/>
        <v>0</v>
      </c>
      <c r="R35" s="63">
        <f t="shared" si="10"/>
        <v>0</v>
      </c>
      <c r="S35" s="63">
        <f t="shared" si="10"/>
        <v>0</v>
      </c>
      <c r="T35" s="63">
        <f t="shared" si="10"/>
        <v>0</v>
      </c>
      <c r="U35" s="63">
        <f t="shared" si="10"/>
        <v>0</v>
      </c>
      <c r="V35" s="282">
        <f t="shared" si="11"/>
        <v>0</v>
      </c>
      <c r="W35" s="282">
        <f t="shared" si="12"/>
        <v>0</v>
      </c>
      <c r="X35" s="282">
        <f t="shared" si="13"/>
        <v>0</v>
      </c>
      <c r="Y35" s="282">
        <f t="shared" si="14"/>
        <v>0</v>
      </c>
      <c r="Z35" s="282">
        <f t="shared" si="15"/>
        <v>0</v>
      </c>
      <c r="AA35" s="131"/>
    </row>
    <row r="36" spans="1:30" s="111" customFormat="1" ht="21" customHeight="1" x14ac:dyDescent="0.25">
      <c r="A36" s="136"/>
      <c r="B36" s="12"/>
      <c r="C36" s="95"/>
      <c r="D36" s="12"/>
      <c r="E36" s="12"/>
      <c r="F36" s="12"/>
      <c r="G36" s="281"/>
      <c r="H36" s="281"/>
      <c r="I36" s="283"/>
      <c r="J36" s="282">
        <f t="shared" si="2"/>
        <v>0</v>
      </c>
      <c r="K36" s="110"/>
      <c r="L36" s="62"/>
      <c r="M36" s="8">
        <f t="shared" si="8"/>
        <v>0</v>
      </c>
      <c r="N36" s="62"/>
      <c r="O36" s="62"/>
      <c r="P36" s="8">
        <f t="shared" si="9"/>
        <v>18</v>
      </c>
      <c r="Q36" s="63">
        <f t="shared" si="10"/>
        <v>0</v>
      </c>
      <c r="R36" s="63">
        <f t="shared" si="10"/>
        <v>0</v>
      </c>
      <c r="S36" s="63">
        <f t="shared" si="10"/>
        <v>0</v>
      </c>
      <c r="T36" s="63">
        <f t="shared" si="10"/>
        <v>0</v>
      </c>
      <c r="U36" s="63">
        <f t="shared" si="10"/>
        <v>0</v>
      </c>
      <c r="V36" s="282">
        <f t="shared" si="11"/>
        <v>0</v>
      </c>
      <c r="W36" s="282">
        <f t="shared" si="12"/>
        <v>0</v>
      </c>
      <c r="X36" s="282">
        <f t="shared" si="13"/>
        <v>0</v>
      </c>
      <c r="Y36" s="282">
        <f t="shared" si="14"/>
        <v>0</v>
      </c>
      <c r="Z36" s="282">
        <f t="shared" si="15"/>
        <v>0</v>
      </c>
      <c r="AA36" s="110"/>
    </row>
    <row r="37" spans="1:30" s="111" customFormat="1" ht="21" customHeight="1" x14ac:dyDescent="0.25">
      <c r="A37" s="136"/>
      <c r="B37" s="12"/>
      <c r="C37" s="95"/>
      <c r="D37" s="12"/>
      <c r="E37" s="12"/>
      <c r="F37" s="12"/>
      <c r="G37" s="281"/>
      <c r="H37" s="281"/>
      <c r="I37" s="283"/>
      <c r="J37" s="282">
        <f t="shared" si="2"/>
        <v>0</v>
      </c>
      <c r="K37" s="110"/>
      <c r="L37" s="62"/>
      <c r="M37" s="8">
        <f t="shared" si="8"/>
        <v>0</v>
      </c>
      <c r="N37" s="62"/>
      <c r="O37" s="62"/>
      <c r="P37" s="8">
        <f t="shared" si="9"/>
        <v>18</v>
      </c>
      <c r="Q37" s="63">
        <f t="shared" si="10"/>
        <v>0</v>
      </c>
      <c r="R37" s="63">
        <f t="shared" si="10"/>
        <v>0</v>
      </c>
      <c r="S37" s="63">
        <f t="shared" si="10"/>
        <v>0</v>
      </c>
      <c r="T37" s="63">
        <f t="shared" si="10"/>
        <v>0</v>
      </c>
      <c r="U37" s="63">
        <f t="shared" si="10"/>
        <v>0</v>
      </c>
      <c r="V37" s="282">
        <f t="shared" si="11"/>
        <v>0</v>
      </c>
      <c r="W37" s="282">
        <f t="shared" si="12"/>
        <v>0</v>
      </c>
      <c r="X37" s="282">
        <f t="shared" si="13"/>
        <v>0</v>
      </c>
      <c r="Y37" s="282">
        <f t="shared" si="14"/>
        <v>0</v>
      </c>
      <c r="Z37" s="282">
        <f t="shared" si="15"/>
        <v>0</v>
      </c>
      <c r="AA37" s="110"/>
    </row>
    <row r="38" spans="1:30" s="111" customFormat="1" ht="21" customHeight="1" x14ac:dyDescent="0.25">
      <c r="A38" s="136"/>
      <c r="B38" s="12"/>
      <c r="C38" s="95"/>
      <c r="D38" s="12"/>
      <c r="E38" s="12"/>
      <c r="F38" s="12"/>
      <c r="G38" s="281"/>
      <c r="H38" s="281"/>
      <c r="I38" s="283"/>
      <c r="J38" s="282">
        <f t="shared" si="2"/>
        <v>0</v>
      </c>
      <c r="K38" s="110"/>
      <c r="L38" s="62"/>
      <c r="M38" s="8">
        <f t="shared" si="8"/>
        <v>0</v>
      </c>
      <c r="N38" s="62"/>
      <c r="O38" s="62"/>
      <c r="P38" s="8">
        <f t="shared" si="9"/>
        <v>18</v>
      </c>
      <c r="Q38" s="63">
        <f t="shared" si="10"/>
        <v>0</v>
      </c>
      <c r="R38" s="63">
        <f t="shared" si="10"/>
        <v>0</v>
      </c>
      <c r="S38" s="63">
        <f t="shared" si="10"/>
        <v>0</v>
      </c>
      <c r="T38" s="63">
        <f t="shared" si="10"/>
        <v>0</v>
      </c>
      <c r="U38" s="63">
        <f t="shared" si="10"/>
        <v>0</v>
      </c>
      <c r="V38" s="282">
        <f t="shared" si="11"/>
        <v>0</v>
      </c>
      <c r="W38" s="282">
        <f t="shared" si="12"/>
        <v>0</v>
      </c>
      <c r="X38" s="282">
        <f t="shared" si="13"/>
        <v>0</v>
      </c>
      <c r="Y38" s="282">
        <f t="shared" si="14"/>
        <v>0</v>
      </c>
      <c r="Z38" s="282">
        <f t="shared" si="15"/>
        <v>0</v>
      </c>
      <c r="AA38" s="110"/>
    </row>
    <row r="39" spans="1:30" s="111" customFormat="1" ht="21" customHeight="1" x14ac:dyDescent="0.25">
      <c r="A39" s="136"/>
      <c r="B39" s="12"/>
      <c r="C39" s="95"/>
      <c r="D39" s="12"/>
      <c r="E39" s="12"/>
      <c r="F39" s="12"/>
      <c r="G39" s="281"/>
      <c r="H39" s="281"/>
      <c r="I39" s="283"/>
      <c r="J39" s="282">
        <f t="shared" si="2"/>
        <v>0</v>
      </c>
      <c r="K39" s="110"/>
      <c r="L39" s="62"/>
      <c r="M39" s="8">
        <f t="shared" si="8"/>
        <v>0</v>
      </c>
      <c r="N39" s="62"/>
      <c r="O39" s="62"/>
      <c r="P39" s="8">
        <f t="shared" si="9"/>
        <v>18</v>
      </c>
      <c r="Q39" s="63">
        <f t="shared" si="10"/>
        <v>0</v>
      </c>
      <c r="R39" s="63">
        <f t="shared" si="10"/>
        <v>0</v>
      </c>
      <c r="S39" s="63">
        <f t="shared" si="10"/>
        <v>0</v>
      </c>
      <c r="T39" s="63">
        <f t="shared" si="10"/>
        <v>0</v>
      </c>
      <c r="U39" s="63">
        <f t="shared" si="10"/>
        <v>0</v>
      </c>
      <c r="V39" s="282">
        <f t="shared" si="11"/>
        <v>0</v>
      </c>
      <c r="W39" s="282">
        <f t="shared" si="12"/>
        <v>0</v>
      </c>
      <c r="X39" s="282">
        <f t="shared" si="13"/>
        <v>0</v>
      </c>
      <c r="Y39" s="282">
        <f t="shared" si="14"/>
        <v>0</v>
      </c>
      <c r="Z39" s="282">
        <f t="shared" si="15"/>
        <v>0</v>
      </c>
      <c r="AA39" s="110"/>
    </row>
    <row r="40" spans="1:30" s="111" customFormat="1" ht="21" customHeight="1" x14ac:dyDescent="0.25">
      <c r="A40" s="136"/>
      <c r="B40" s="12"/>
      <c r="C40" s="95"/>
      <c r="D40" s="12"/>
      <c r="E40" s="12"/>
      <c r="F40" s="12"/>
      <c r="G40" s="281"/>
      <c r="H40" s="281"/>
      <c r="I40" s="283"/>
      <c r="J40" s="282">
        <f t="shared" si="2"/>
        <v>0</v>
      </c>
      <c r="K40" s="110"/>
      <c r="L40" s="62"/>
      <c r="M40" s="8">
        <f t="shared" si="8"/>
        <v>0</v>
      </c>
      <c r="N40" s="62"/>
      <c r="O40" s="62"/>
      <c r="P40" s="8">
        <f t="shared" si="9"/>
        <v>18</v>
      </c>
      <c r="Q40" s="63">
        <f t="shared" si="10"/>
        <v>0</v>
      </c>
      <c r="R40" s="63">
        <f t="shared" si="10"/>
        <v>0</v>
      </c>
      <c r="S40" s="63">
        <f t="shared" si="10"/>
        <v>0</v>
      </c>
      <c r="T40" s="63">
        <f t="shared" si="10"/>
        <v>0</v>
      </c>
      <c r="U40" s="63">
        <f t="shared" si="10"/>
        <v>0</v>
      </c>
      <c r="V40" s="282">
        <f t="shared" si="11"/>
        <v>0</v>
      </c>
      <c r="W40" s="282">
        <f t="shared" si="12"/>
        <v>0</v>
      </c>
      <c r="X40" s="282">
        <f t="shared" si="13"/>
        <v>0</v>
      </c>
      <c r="Y40" s="282">
        <f t="shared" si="14"/>
        <v>0</v>
      </c>
      <c r="Z40" s="282">
        <f t="shared" si="15"/>
        <v>0</v>
      </c>
      <c r="AA40" s="110"/>
    </row>
    <row r="41" spans="1:30" s="111" customFormat="1" ht="21" customHeight="1" x14ac:dyDescent="0.25">
      <c r="A41" s="136"/>
      <c r="B41" s="12"/>
      <c r="C41" s="95"/>
      <c r="D41" s="12"/>
      <c r="E41" s="12"/>
      <c r="F41" s="12"/>
      <c r="G41" s="283"/>
      <c r="H41" s="283"/>
      <c r="I41" s="283"/>
      <c r="J41" s="282">
        <f t="shared" si="2"/>
        <v>0</v>
      </c>
      <c r="K41" s="110"/>
      <c r="L41" s="62"/>
      <c r="M41" s="8">
        <f t="shared" si="8"/>
        <v>0</v>
      </c>
      <c r="N41" s="62"/>
      <c r="O41" s="62"/>
      <c r="P41" s="8">
        <f t="shared" si="9"/>
        <v>18</v>
      </c>
      <c r="Q41" s="63">
        <f t="shared" si="10"/>
        <v>0</v>
      </c>
      <c r="R41" s="63">
        <f t="shared" si="10"/>
        <v>0</v>
      </c>
      <c r="S41" s="63">
        <f t="shared" si="10"/>
        <v>0</v>
      </c>
      <c r="T41" s="63">
        <f t="shared" si="10"/>
        <v>0</v>
      </c>
      <c r="U41" s="63">
        <f t="shared" si="10"/>
        <v>0</v>
      </c>
      <c r="V41" s="282">
        <f t="shared" si="11"/>
        <v>0</v>
      </c>
      <c r="W41" s="282">
        <f t="shared" si="12"/>
        <v>0</v>
      </c>
      <c r="X41" s="282">
        <f t="shared" si="13"/>
        <v>0</v>
      </c>
      <c r="Y41" s="282">
        <f t="shared" si="14"/>
        <v>0</v>
      </c>
      <c r="Z41" s="282">
        <f t="shared" si="15"/>
        <v>0</v>
      </c>
      <c r="AA41" s="110"/>
    </row>
    <row r="42" spans="1:30" s="111" customFormat="1" ht="21" customHeight="1" x14ac:dyDescent="0.25">
      <c r="A42" s="136"/>
      <c r="B42" s="12"/>
      <c r="C42" s="230"/>
      <c r="D42" s="229"/>
      <c r="E42" s="12"/>
      <c r="F42" s="12"/>
      <c r="G42" s="281"/>
      <c r="H42" s="281"/>
      <c r="I42" s="283"/>
      <c r="J42" s="282">
        <f t="shared" si="2"/>
        <v>0</v>
      </c>
      <c r="K42" s="110"/>
      <c r="L42" s="62"/>
      <c r="M42" s="8">
        <f t="shared" si="8"/>
        <v>0</v>
      </c>
      <c r="N42" s="62"/>
      <c r="O42" s="62"/>
      <c r="P42" s="8">
        <f t="shared" si="9"/>
        <v>18</v>
      </c>
      <c r="Q42" s="63">
        <f t="shared" si="10"/>
        <v>0</v>
      </c>
      <c r="R42" s="63">
        <f t="shared" si="10"/>
        <v>0</v>
      </c>
      <c r="S42" s="63">
        <f t="shared" si="10"/>
        <v>0</v>
      </c>
      <c r="T42" s="63">
        <f t="shared" si="10"/>
        <v>0</v>
      </c>
      <c r="U42" s="63">
        <f t="shared" si="10"/>
        <v>0</v>
      </c>
      <c r="V42" s="282">
        <f t="shared" si="11"/>
        <v>0</v>
      </c>
      <c r="W42" s="282">
        <f t="shared" si="12"/>
        <v>0</v>
      </c>
      <c r="X42" s="282">
        <f t="shared" si="13"/>
        <v>0</v>
      </c>
      <c r="Y42" s="282">
        <f t="shared" si="14"/>
        <v>0</v>
      </c>
      <c r="Z42" s="282">
        <f t="shared" si="15"/>
        <v>0</v>
      </c>
      <c r="AA42" s="110"/>
    </row>
    <row r="43" spans="1:30" s="132" customFormat="1" ht="21" customHeight="1" x14ac:dyDescent="0.25">
      <c r="A43" s="136"/>
      <c r="B43" s="12"/>
      <c r="C43" s="95"/>
      <c r="D43" s="12"/>
      <c r="E43" s="12"/>
      <c r="F43" s="12"/>
      <c r="G43" s="283"/>
      <c r="H43" s="283"/>
      <c r="I43" s="283"/>
      <c r="J43" s="282">
        <f t="shared" si="2"/>
        <v>0</v>
      </c>
      <c r="K43" s="131"/>
      <c r="L43" s="62"/>
      <c r="M43" s="8">
        <f t="shared" si="8"/>
        <v>0</v>
      </c>
      <c r="N43" s="62"/>
      <c r="O43" s="62"/>
      <c r="P43" s="8">
        <f t="shared" si="9"/>
        <v>18</v>
      </c>
      <c r="Q43" s="63">
        <f t="shared" si="10"/>
        <v>0</v>
      </c>
      <c r="R43" s="63">
        <f t="shared" si="10"/>
        <v>0</v>
      </c>
      <c r="S43" s="63">
        <f t="shared" si="10"/>
        <v>0</v>
      </c>
      <c r="T43" s="63">
        <f t="shared" si="10"/>
        <v>0</v>
      </c>
      <c r="U43" s="63">
        <f t="shared" si="10"/>
        <v>0</v>
      </c>
      <c r="V43" s="282">
        <f t="shared" si="11"/>
        <v>0</v>
      </c>
      <c r="W43" s="282">
        <f t="shared" si="12"/>
        <v>0</v>
      </c>
      <c r="X43" s="282">
        <f t="shared" si="13"/>
        <v>0</v>
      </c>
      <c r="Y43" s="282">
        <f t="shared" si="14"/>
        <v>0</v>
      </c>
      <c r="Z43" s="282">
        <f t="shared" si="15"/>
        <v>0</v>
      </c>
      <c r="AA43" s="131"/>
    </row>
    <row r="44" spans="1:30" s="145" customFormat="1" ht="21" customHeight="1" x14ac:dyDescent="0.25">
      <c r="A44" s="224"/>
      <c r="B44" s="12"/>
      <c r="C44" s="225"/>
      <c r="D44" s="101"/>
      <c r="E44" s="101"/>
      <c r="F44" s="101"/>
      <c r="G44" s="284"/>
      <c r="H44" s="284"/>
      <c r="I44" s="284"/>
      <c r="J44" s="282">
        <f t="shared" si="2"/>
        <v>0</v>
      </c>
      <c r="K44" s="144"/>
      <c r="L44" s="62"/>
      <c r="M44" s="8">
        <f t="shared" si="8"/>
        <v>0</v>
      </c>
      <c r="N44" s="62"/>
      <c r="O44" s="62"/>
      <c r="P44" s="8">
        <f t="shared" si="9"/>
        <v>18</v>
      </c>
      <c r="Q44" s="63">
        <f t="shared" si="10"/>
        <v>0</v>
      </c>
      <c r="R44" s="63">
        <f t="shared" si="10"/>
        <v>0</v>
      </c>
      <c r="S44" s="63">
        <f t="shared" si="10"/>
        <v>0</v>
      </c>
      <c r="T44" s="63">
        <f t="shared" si="10"/>
        <v>0</v>
      </c>
      <c r="U44" s="63">
        <f t="shared" si="10"/>
        <v>0</v>
      </c>
      <c r="V44" s="282">
        <f t="shared" si="11"/>
        <v>0</v>
      </c>
      <c r="W44" s="282">
        <f t="shared" si="12"/>
        <v>0</v>
      </c>
      <c r="X44" s="282">
        <f t="shared" si="13"/>
        <v>0</v>
      </c>
      <c r="Y44" s="282">
        <f t="shared" si="14"/>
        <v>0</v>
      </c>
      <c r="Z44" s="282">
        <f t="shared" si="15"/>
        <v>0</v>
      </c>
      <c r="AA44" s="144"/>
    </row>
    <row r="45" spans="1:30" s="111" customFormat="1" ht="21" customHeight="1" x14ac:dyDescent="0.25">
      <c r="A45" s="136"/>
      <c r="B45" s="12"/>
      <c r="C45" s="95"/>
      <c r="D45" s="12"/>
      <c r="E45" s="12"/>
      <c r="F45" s="12"/>
      <c r="G45" s="281"/>
      <c r="H45" s="281"/>
      <c r="I45" s="283"/>
      <c r="J45" s="282">
        <f t="shared" si="2"/>
        <v>0</v>
      </c>
      <c r="K45" s="110"/>
      <c r="L45" s="62"/>
      <c r="M45" s="8">
        <f t="shared" si="8"/>
        <v>0</v>
      </c>
      <c r="N45" s="62"/>
      <c r="O45" s="62"/>
      <c r="P45" s="8">
        <f t="shared" si="9"/>
        <v>18</v>
      </c>
      <c r="Q45" s="63">
        <f t="shared" si="10"/>
        <v>0</v>
      </c>
      <c r="R45" s="63">
        <f t="shared" si="10"/>
        <v>0</v>
      </c>
      <c r="S45" s="63">
        <f t="shared" si="10"/>
        <v>0</v>
      </c>
      <c r="T45" s="63">
        <f t="shared" si="10"/>
        <v>0</v>
      </c>
      <c r="U45" s="63">
        <f t="shared" si="10"/>
        <v>0</v>
      </c>
      <c r="V45" s="282">
        <f t="shared" si="11"/>
        <v>0</v>
      </c>
      <c r="W45" s="282">
        <f t="shared" si="12"/>
        <v>0</v>
      </c>
      <c r="X45" s="282">
        <f t="shared" si="13"/>
        <v>0</v>
      </c>
      <c r="Y45" s="282">
        <f t="shared" si="14"/>
        <v>0</v>
      </c>
      <c r="Z45" s="282">
        <f t="shared" si="15"/>
        <v>0</v>
      </c>
      <c r="AA45" s="110"/>
    </row>
    <row r="46" spans="1:30" s="132" customFormat="1" ht="21" customHeight="1" x14ac:dyDescent="0.25">
      <c r="A46" s="136"/>
      <c r="B46" s="12"/>
      <c r="C46" s="95"/>
      <c r="D46" s="12"/>
      <c r="E46" s="12"/>
      <c r="F46" s="12"/>
      <c r="G46" s="281"/>
      <c r="H46" s="281"/>
      <c r="I46" s="283"/>
      <c r="J46" s="282">
        <f t="shared" si="2"/>
        <v>0</v>
      </c>
      <c r="K46" s="131"/>
      <c r="L46" s="62"/>
      <c r="M46" s="8">
        <f t="shared" si="8"/>
        <v>0</v>
      </c>
      <c r="N46" s="62"/>
      <c r="O46" s="62"/>
      <c r="P46" s="8">
        <f t="shared" si="9"/>
        <v>18</v>
      </c>
      <c r="Q46" s="63">
        <f t="shared" si="10"/>
        <v>0</v>
      </c>
      <c r="R46" s="63">
        <f t="shared" si="10"/>
        <v>0</v>
      </c>
      <c r="S46" s="63">
        <f t="shared" si="10"/>
        <v>0</v>
      </c>
      <c r="T46" s="63">
        <f t="shared" si="10"/>
        <v>0</v>
      </c>
      <c r="U46" s="63">
        <f t="shared" si="10"/>
        <v>0</v>
      </c>
      <c r="V46" s="282">
        <f t="shared" si="11"/>
        <v>0</v>
      </c>
      <c r="W46" s="282">
        <f t="shared" si="12"/>
        <v>0</v>
      </c>
      <c r="X46" s="282">
        <f t="shared" si="13"/>
        <v>0</v>
      </c>
      <c r="Y46" s="282">
        <f t="shared" si="14"/>
        <v>0</v>
      </c>
      <c r="Z46" s="282">
        <f t="shared" si="15"/>
        <v>0</v>
      </c>
      <c r="AA46" s="131"/>
    </row>
    <row r="47" spans="1:30" s="145" customFormat="1" ht="21" customHeight="1" x14ac:dyDescent="0.25">
      <c r="A47" s="224"/>
      <c r="B47" s="12"/>
      <c r="C47" s="225"/>
      <c r="D47" s="101"/>
      <c r="E47" s="101"/>
      <c r="F47" s="101"/>
      <c r="G47" s="284"/>
      <c r="H47" s="284"/>
      <c r="I47" s="284"/>
      <c r="J47" s="282">
        <f t="shared" si="2"/>
        <v>0</v>
      </c>
      <c r="K47" s="144"/>
      <c r="L47" s="62"/>
      <c r="M47" s="8">
        <f t="shared" si="8"/>
        <v>0</v>
      </c>
      <c r="N47" s="62"/>
      <c r="O47" s="62"/>
      <c r="P47" s="8">
        <f t="shared" si="9"/>
        <v>18</v>
      </c>
      <c r="Q47" s="63">
        <f t="shared" si="10"/>
        <v>0</v>
      </c>
      <c r="R47" s="63">
        <f t="shared" si="10"/>
        <v>0</v>
      </c>
      <c r="S47" s="63">
        <f t="shared" si="10"/>
        <v>0</v>
      </c>
      <c r="T47" s="63">
        <f t="shared" si="10"/>
        <v>0</v>
      </c>
      <c r="U47" s="63">
        <f t="shared" si="10"/>
        <v>0</v>
      </c>
      <c r="V47" s="282">
        <f t="shared" si="11"/>
        <v>0</v>
      </c>
      <c r="W47" s="282">
        <f t="shared" si="12"/>
        <v>0</v>
      </c>
      <c r="X47" s="282">
        <f t="shared" si="13"/>
        <v>0</v>
      </c>
      <c r="Y47" s="282">
        <f t="shared" si="14"/>
        <v>0</v>
      </c>
      <c r="Z47" s="282">
        <f t="shared" si="15"/>
        <v>0</v>
      </c>
      <c r="AA47" s="144"/>
    </row>
    <row r="48" spans="1:30" s="132" customFormat="1" ht="21" customHeight="1" x14ac:dyDescent="0.25">
      <c r="A48" s="136"/>
      <c r="B48" s="12"/>
      <c r="C48" s="95"/>
      <c r="D48" s="12"/>
      <c r="E48" s="12"/>
      <c r="F48" s="12"/>
      <c r="G48" s="281"/>
      <c r="H48" s="281"/>
      <c r="I48" s="283"/>
      <c r="J48" s="282">
        <f t="shared" si="2"/>
        <v>0</v>
      </c>
      <c r="K48" s="131"/>
      <c r="L48" s="62"/>
      <c r="M48" s="8">
        <f t="shared" si="8"/>
        <v>0</v>
      </c>
      <c r="N48" s="62"/>
      <c r="O48" s="62"/>
      <c r="P48" s="8">
        <f t="shared" si="9"/>
        <v>18</v>
      </c>
      <c r="Q48" s="63">
        <f t="shared" si="10"/>
        <v>0</v>
      </c>
      <c r="R48" s="63">
        <f t="shared" si="10"/>
        <v>0</v>
      </c>
      <c r="S48" s="63">
        <f t="shared" si="10"/>
        <v>0</v>
      </c>
      <c r="T48" s="63">
        <f t="shared" si="10"/>
        <v>0</v>
      </c>
      <c r="U48" s="63">
        <f t="shared" si="10"/>
        <v>0</v>
      </c>
      <c r="V48" s="282">
        <f t="shared" si="11"/>
        <v>0</v>
      </c>
      <c r="W48" s="282">
        <f t="shared" si="12"/>
        <v>0</v>
      </c>
      <c r="X48" s="282">
        <f t="shared" si="13"/>
        <v>0</v>
      </c>
      <c r="Y48" s="282">
        <f t="shared" si="14"/>
        <v>0</v>
      </c>
      <c r="Z48" s="282">
        <f t="shared" si="15"/>
        <v>0</v>
      </c>
      <c r="AA48" s="131"/>
    </row>
    <row r="49" spans="1:27" s="132" customFormat="1" ht="21" customHeight="1" x14ac:dyDescent="0.25">
      <c r="A49" s="136"/>
      <c r="B49" s="12"/>
      <c r="C49" s="95"/>
      <c r="D49" s="12"/>
      <c r="E49" s="12"/>
      <c r="F49" s="12"/>
      <c r="G49" s="281"/>
      <c r="H49" s="281"/>
      <c r="I49" s="283"/>
      <c r="J49" s="282">
        <f t="shared" si="2"/>
        <v>0</v>
      </c>
      <c r="K49" s="131"/>
      <c r="L49" s="62"/>
      <c r="M49" s="8">
        <f t="shared" si="8"/>
        <v>0</v>
      </c>
      <c r="N49" s="62"/>
      <c r="O49" s="62"/>
      <c r="P49" s="8">
        <f t="shared" si="9"/>
        <v>18</v>
      </c>
      <c r="Q49" s="63">
        <f t="shared" si="10"/>
        <v>0</v>
      </c>
      <c r="R49" s="63">
        <f t="shared" si="10"/>
        <v>0</v>
      </c>
      <c r="S49" s="63">
        <f t="shared" si="10"/>
        <v>0</v>
      </c>
      <c r="T49" s="63">
        <f t="shared" si="10"/>
        <v>0</v>
      </c>
      <c r="U49" s="63">
        <f t="shared" si="10"/>
        <v>0</v>
      </c>
      <c r="V49" s="282">
        <f t="shared" si="11"/>
        <v>0</v>
      </c>
      <c r="W49" s="282">
        <f t="shared" si="12"/>
        <v>0</v>
      </c>
      <c r="X49" s="282">
        <f t="shared" si="13"/>
        <v>0</v>
      </c>
      <c r="Y49" s="282">
        <f t="shared" si="14"/>
        <v>0</v>
      </c>
      <c r="Z49" s="282">
        <f t="shared" si="15"/>
        <v>0</v>
      </c>
      <c r="AA49" s="131"/>
    </row>
    <row r="50" spans="1:27" s="132" customFormat="1" ht="21" customHeight="1" x14ac:dyDescent="0.25">
      <c r="A50" s="136"/>
      <c r="B50" s="12"/>
      <c r="C50" s="95"/>
      <c r="D50" s="12"/>
      <c r="E50" s="12"/>
      <c r="F50" s="12"/>
      <c r="G50" s="281"/>
      <c r="H50" s="281"/>
      <c r="I50" s="283"/>
      <c r="J50" s="282">
        <f t="shared" si="2"/>
        <v>0</v>
      </c>
      <c r="K50" s="131"/>
      <c r="L50" s="62"/>
      <c r="M50" s="8">
        <f t="shared" si="8"/>
        <v>0</v>
      </c>
      <c r="N50" s="62"/>
      <c r="O50" s="62"/>
      <c r="P50" s="8">
        <f t="shared" si="9"/>
        <v>18</v>
      </c>
      <c r="Q50" s="63">
        <f t="shared" si="10"/>
        <v>0</v>
      </c>
      <c r="R50" s="63">
        <f t="shared" si="10"/>
        <v>0</v>
      </c>
      <c r="S50" s="63">
        <f t="shared" si="10"/>
        <v>0</v>
      </c>
      <c r="T50" s="63">
        <f t="shared" si="10"/>
        <v>0</v>
      </c>
      <c r="U50" s="63">
        <f t="shared" si="10"/>
        <v>0</v>
      </c>
      <c r="V50" s="282">
        <f t="shared" si="11"/>
        <v>0</v>
      </c>
      <c r="W50" s="282">
        <f t="shared" si="12"/>
        <v>0</v>
      </c>
      <c r="X50" s="282">
        <f t="shared" si="13"/>
        <v>0</v>
      </c>
      <c r="Y50" s="282">
        <f t="shared" si="14"/>
        <v>0</v>
      </c>
      <c r="Z50" s="282">
        <f t="shared" si="15"/>
        <v>0</v>
      </c>
      <c r="AA50" s="131"/>
    </row>
    <row r="51" spans="1:27" s="111" customFormat="1" ht="21" customHeight="1" x14ac:dyDescent="0.25">
      <c r="A51" s="136"/>
      <c r="B51" s="12"/>
      <c r="C51" s="95"/>
      <c r="D51" s="12"/>
      <c r="E51" s="12"/>
      <c r="F51" s="12"/>
      <c r="G51" s="281"/>
      <c r="H51" s="281"/>
      <c r="I51" s="283"/>
      <c r="J51" s="282">
        <f t="shared" si="2"/>
        <v>0</v>
      </c>
      <c r="K51" s="110"/>
      <c r="L51" s="62"/>
      <c r="M51" s="8">
        <f t="shared" si="8"/>
        <v>0</v>
      </c>
      <c r="N51" s="62"/>
      <c r="O51" s="62"/>
      <c r="P51" s="8">
        <f t="shared" si="9"/>
        <v>18</v>
      </c>
      <c r="Q51" s="63">
        <f t="shared" si="10"/>
        <v>0</v>
      </c>
      <c r="R51" s="63">
        <f t="shared" si="10"/>
        <v>0</v>
      </c>
      <c r="S51" s="63">
        <f t="shared" si="10"/>
        <v>0</v>
      </c>
      <c r="T51" s="63">
        <f t="shared" si="10"/>
        <v>0</v>
      </c>
      <c r="U51" s="63">
        <f t="shared" si="10"/>
        <v>0</v>
      </c>
      <c r="V51" s="282">
        <f t="shared" si="11"/>
        <v>0</v>
      </c>
      <c r="W51" s="282">
        <f t="shared" si="12"/>
        <v>0</v>
      </c>
      <c r="X51" s="282">
        <f t="shared" si="13"/>
        <v>0</v>
      </c>
      <c r="Y51" s="282">
        <f t="shared" si="14"/>
        <v>0</v>
      </c>
      <c r="Z51" s="282">
        <f t="shared" si="15"/>
        <v>0</v>
      </c>
      <c r="AA51" s="110"/>
    </row>
    <row r="52" spans="1:27" s="111" customFormat="1" ht="21" customHeight="1" x14ac:dyDescent="0.25">
      <c r="A52" s="136"/>
      <c r="B52" s="12"/>
      <c r="C52" s="95"/>
      <c r="D52" s="12"/>
      <c r="E52" s="12"/>
      <c r="F52" s="12"/>
      <c r="G52" s="281"/>
      <c r="H52" s="281"/>
      <c r="I52" s="283"/>
      <c r="J52" s="282">
        <f t="shared" si="2"/>
        <v>0</v>
      </c>
      <c r="K52" s="110"/>
      <c r="L52" s="62"/>
      <c r="M52" s="8">
        <f t="shared" si="8"/>
        <v>0</v>
      </c>
      <c r="N52" s="62"/>
      <c r="O52" s="62"/>
      <c r="P52" s="8">
        <f t="shared" si="9"/>
        <v>18</v>
      </c>
      <c r="Q52" s="63">
        <f t="shared" si="10"/>
        <v>0</v>
      </c>
      <c r="R52" s="63">
        <f t="shared" si="10"/>
        <v>0</v>
      </c>
      <c r="S52" s="63">
        <f t="shared" si="10"/>
        <v>0</v>
      </c>
      <c r="T52" s="63">
        <f t="shared" si="10"/>
        <v>0</v>
      </c>
      <c r="U52" s="63">
        <f t="shared" si="10"/>
        <v>0</v>
      </c>
      <c r="V52" s="282">
        <f t="shared" si="11"/>
        <v>0</v>
      </c>
      <c r="W52" s="282">
        <f t="shared" si="12"/>
        <v>0</v>
      </c>
      <c r="X52" s="282">
        <f t="shared" si="13"/>
        <v>0</v>
      </c>
      <c r="Y52" s="282">
        <f t="shared" si="14"/>
        <v>0</v>
      </c>
      <c r="Z52" s="282">
        <f t="shared" si="15"/>
        <v>0</v>
      </c>
      <c r="AA52" s="110"/>
    </row>
    <row r="53" spans="1:27" s="111" customFormat="1" ht="21" customHeight="1" x14ac:dyDescent="0.25">
      <c r="A53" s="136"/>
      <c r="B53" s="12"/>
      <c r="C53" s="95"/>
      <c r="D53" s="12"/>
      <c r="E53" s="12"/>
      <c r="F53" s="12"/>
      <c r="G53" s="281"/>
      <c r="H53" s="281"/>
      <c r="I53" s="283"/>
      <c r="J53" s="282">
        <f t="shared" si="2"/>
        <v>0</v>
      </c>
      <c r="K53" s="110"/>
      <c r="L53" s="62"/>
      <c r="M53" s="8">
        <f t="shared" si="8"/>
        <v>0</v>
      </c>
      <c r="N53" s="62"/>
      <c r="O53" s="62"/>
      <c r="P53" s="8">
        <f t="shared" si="9"/>
        <v>18</v>
      </c>
      <c r="Q53" s="63">
        <f t="shared" si="10"/>
        <v>0</v>
      </c>
      <c r="R53" s="63">
        <f t="shared" si="10"/>
        <v>0</v>
      </c>
      <c r="S53" s="63">
        <f t="shared" si="10"/>
        <v>0</v>
      </c>
      <c r="T53" s="63">
        <f t="shared" si="10"/>
        <v>0</v>
      </c>
      <c r="U53" s="63">
        <f t="shared" si="10"/>
        <v>0</v>
      </c>
      <c r="V53" s="282">
        <f t="shared" si="11"/>
        <v>0</v>
      </c>
      <c r="W53" s="282">
        <f t="shared" si="12"/>
        <v>0</v>
      </c>
      <c r="X53" s="282">
        <f t="shared" si="13"/>
        <v>0</v>
      </c>
      <c r="Y53" s="282">
        <f t="shared" si="14"/>
        <v>0</v>
      </c>
      <c r="Z53" s="282">
        <f t="shared" si="15"/>
        <v>0</v>
      </c>
      <c r="AA53" s="110"/>
    </row>
    <row r="54" spans="1:27" s="111" customFormat="1" ht="21" customHeight="1" x14ac:dyDescent="0.25">
      <c r="A54" s="136"/>
      <c r="B54" s="12"/>
      <c r="C54" s="95"/>
      <c r="D54" s="12"/>
      <c r="E54" s="12"/>
      <c r="F54" s="12"/>
      <c r="G54" s="281"/>
      <c r="H54" s="281"/>
      <c r="I54" s="283"/>
      <c r="J54" s="282">
        <f t="shared" si="2"/>
        <v>0</v>
      </c>
      <c r="K54" s="110"/>
      <c r="L54" s="62"/>
      <c r="M54" s="8">
        <f t="shared" si="8"/>
        <v>0</v>
      </c>
      <c r="N54" s="62"/>
      <c r="O54" s="62"/>
      <c r="P54" s="8">
        <f t="shared" si="9"/>
        <v>18</v>
      </c>
      <c r="Q54" s="63">
        <f t="shared" si="10"/>
        <v>0</v>
      </c>
      <c r="R54" s="63">
        <f t="shared" si="10"/>
        <v>0</v>
      </c>
      <c r="S54" s="63">
        <f t="shared" si="10"/>
        <v>0</v>
      </c>
      <c r="T54" s="63">
        <f t="shared" si="10"/>
        <v>0</v>
      </c>
      <c r="U54" s="63">
        <f t="shared" si="10"/>
        <v>0</v>
      </c>
      <c r="V54" s="282">
        <f t="shared" si="11"/>
        <v>0</v>
      </c>
      <c r="W54" s="282">
        <f t="shared" si="12"/>
        <v>0</v>
      </c>
      <c r="X54" s="282">
        <f t="shared" si="13"/>
        <v>0</v>
      </c>
      <c r="Y54" s="282">
        <f t="shared" si="14"/>
        <v>0</v>
      </c>
      <c r="Z54" s="282">
        <f t="shared" si="15"/>
        <v>0</v>
      </c>
      <c r="AA54" s="110"/>
    </row>
    <row r="55" spans="1:27" s="111" customFormat="1" ht="21" customHeight="1" x14ac:dyDescent="0.25">
      <c r="A55" s="136"/>
      <c r="B55" s="12"/>
      <c r="C55" s="230"/>
      <c r="D55" s="229"/>
      <c r="E55" s="12"/>
      <c r="F55" s="12"/>
      <c r="G55" s="281"/>
      <c r="H55" s="281"/>
      <c r="I55" s="283"/>
      <c r="J55" s="282">
        <f t="shared" si="2"/>
        <v>0</v>
      </c>
      <c r="K55" s="110"/>
      <c r="L55" s="62"/>
      <c r="M55" s="8">
        <f t="shared" si="8"/>
        <v>0</v>
      </c>
      <c r="N55" s="62"/>
      <c r="O55" s="62"/>
      <c r="P55" s="8">
        <f t="shared" si="9"/>
        <v>18</v>
      </c>
      <c r="Q55" s="63">
        <f t="shared" si="10"/>
        <v>0</v>
      </c>
      <c r="R55" s="63">
        <f t="shared" si="10"/>
        <v>0</v>
      </c>
      <c r="S55" s="63">
        <f t="shared" si="10"/>
        <v>0</v>
      </c>
      <c r="T55" s="63">
        <f t="shared" si="10"/>
        <v>0</v>
      </c>
      <c r="U55" s="63">
        <f t="shared" si="10"/>
        <v>0</v>
      </c>
      <c r="V55" s="282">
        <f t="shared" si="11"/>
        <v>0</v>
      </c>
      <c r="W55" s="282">
        <f t="shared" si="12"/>
        <v>0</v>
      </c>
      <c r="X55" s="282">
        <f t="shared" si="13"/>
        <v>0</v>
      </c>
      <c r="Y55" s="282">
        <f t="shared" si="14"/>
        <v>0</v>
      </c>
      <c r="Z55" s="282">
        <f t="shared" si="15"/>
        <v>0</v>
      </c>
      <c r="AA55" s="110"/>
    </row>
    <row r="56" spans="1:27" s="111" customFormat="1" ht="21" customHeight="1" x14ac:dyDescent="0.25">
      <c r="A56" s="136"/>
      <c r="B56" s="12"/>
      <c r="C56" s="95"/>
      <c r="D56" s="12"/>
      <c r="E56" s="12"/>
      <c r="F56" s="12"/>
      <c r="G56" s="281"/>
      <c r="H56" s="281"/>
      <c r="I56" s="283"/>
      <c r="J56" s="282">
        <f t="shared" si="2"/>
        <v>0</v>
      </c>
      <c r="K56" s="110"/>
      <c r="L56" s="62"/>
      <c r="M56" s="8">
        <f t="shared" si="8"/>
        <v>0</v>
      </c>
      <c r="N56" s="62"/>
      <c r="O56" s="62"/>
      <c r="P56" s="8">
        <f t="shared" si="9"/>
        <v>18</v>
      </c>
      <c r="Q56" s="63">
        <f t="shared" si="10"/>
        <v>0</v>
      </c>
      <c r="R56" s="63">
        <f t="shared" si="10"/>
        <v>0</v>
      </c>
      <c r="S56" s="63">
        <f t="shared" si="10"/>
        <v>0</v>
      </c>
      <c r="T56" s="63">
        <f t="shared" si="10"/>
        <v>0</v>
      </c>
      <c r="U56" s="63">
        <f t="shared" si="10"/>
        <v>0</v>
      </c>
      <c r="V56" s="282">
        <f t="shared" si="11"/>
        <v>0</v>
      </c>
      <c r="W56" s="282">
        <f t="shared" si="12"/>
        <v>0</v>
      </c>
      <c r="X56" s="282">
        <f t="shared" si="13"/>
        <v>0</v>
      </c>
      <c r="Y56" s="282">
        <f t="shared" si="14"/>
        <v>0</v>
      </c>
      <c r="Z56" s="282">
        <f t="shared" si="15"/>
        <v>0</v>
      </c>
      <c r="AA56" s="110"/>
    </row>
    <row r="57" spans="1:27" s="111" customFormat="1" ht="21" customHeight="1" x14ac:dyDescent="0.25">
      <c r="A57" s="136"/>
      <c r="B57" s="12"/>
      <c r="C57" s="95"/>
      <c r="D57" s="12"/>
      <c r="E57" s="12"/>
      <c r="F57" s="12"/>
      <c r="G57" s="281"/>
      <c r="H57" s="281"/>
      <c r="I57" s="283"/>
      <c r="J57" s="282">
        <f t="shared" si="2"/>
        <v>0</v>
      </c>
      <c r="K57" s="110"/>
      <c r="L57" s="62"/>
      <c r="M57" s="8">
        <f t="shared" si="8"/>
        <v>0</v>
      </c>
      <c r="N57" s="62"/>
      <c r="O57" s="62"/>
      <c r="P57" s="8">
        <f t="shared" si="9"/>
        <v>18</v>
      </c>
      <c r="Q57" s="63">
        <f t="shared" si="10"/>
        <v>0</v>
      </c>
      <c r="R57" s="63">
        <f t="shared" si="10"/>
        <v>0</v>
      </c>
      <c r="S57" s="63">
        <f t="shared" si="10"/>
        <v>0</v>
      </c>
      <c r="T57" s="63">
        <f t="shared" si="10"/>
        <v>0</v>
      </c>
      <c r="U57" s="63">
        <f t="shared" si="10"/>
        <v>0</v>
      </c>
      <c r="V57" s="282">
        <f t="shared" si="11"/>
        <v>0</v>
      </c>
      <c r="W57" s="282">
        <f t="shared" si="12"/>
        <v>0</v>
      </c>
      <c r="X57" s="282">
        <f t="shared" si="13"/>
        <v>0</v>
      </c>
      <c r="Y57" s="282">
        <f t="shared" si="14"/>
        <v>0</v>
      </c>
      <c r="Z57" s="282">
        <f t="shared" si="15"/>
        <v>0</v>
      </c>
      <c r="AA57" s="110"/>
    </row>
    <row r="58" spans="1:27" s="111" customFormat="1" ht="21" customHeight="1" x14ac:dyDescent="0.25">
      <c r="A58" s="136"/>
      <c r="B58" s="12"/>
      <c r="C58" s="95"/>
      <c r="D58" s="12"/>
      <c r="E58" s="12"/>
      <c r="F58" s="12"/>
      <c r="G58" s="281"/>
      <c r="H58" s="281"/>
      <c r="I58" s="283"/>
      <c r="J58" s="282">
        <f t="shared" si="2"/>
        <v>0</v>
      </c>
      <c r="K58" s="110"/>
      <c r="L58" s="62"/>
      <c r="M58" s="8">
        <f t="shared" si="8"/>
        <v>0</v>
      </c>
      <c r="N58" s="62"/>
      <c r="O58" s="62"/>
      <c r="P58" s="8">
        <f t="shared" si="9"/>
        <v>18</v>
      </c>
      <c r="Q58" s="63">
        <f t="shared" si="10"/>
        <v>0</v>
      </c>
      <c r="R58" s="63">
        <f t="shared" si="10"/>
        <v>0</v>
      </c>
      <c r="S58" s="63">
        <f t="shared" si="10"/>
        <v>0</v>
      </c>
      <c r="T58" s="63">
        <f t="shared" si="10"/>
        <v>0</v>
      </c>
      <c r="U58" s="63">
        <f t="shared" si="10"/>
        <v>0</v>
      </c>
      <c r="V58" s="282">
        <f t="shared" si="11"/>
        <v>0</v>
      </c>
      <c r="W58" s="282">
        <f t="shared" si="12"/>
        <v>0</v>
      </c>
      <c r="X58" s="282">
        <f t="shared" si="13"/>
        <v>0</v>
      </c>
      <c r="Y58" s="282">
        <f t="shared" si="14"/>
        <v>0</v>
      </c>
      <c r="Z58" s="282">
        <f t="shared" si="15"/>
        <v>0</v>
      </c>
      <c r="AA58" s="110"/>
    </row>
    <row r="59" spans="1:27" s="111" customFormat="1" ht="21" customHeight="1" x14ac:dyDescent="0.25">
      <c r="A59" s="136"/>
      <c r="B59" s="12"/>
      <c r="C59" s="95"/>
      <c r="D59" s="12"/>
      <c r="E59" s="12"/>
      <c r="F59" s="12"/>
      <c r="G59" s="281"/>
      <c r="H59" s="281"/>
      <c r="I59" s="283"/>
      <c r="J59" s="282">
        <f t="shared" si="2"/>
        <v>0</v>
      </c>
      <c r="K59" s="110"/>
      <c r="L59" s="62"/>
      <c r="M59" s="8">
        <f t="shared" si="8"/>
        <v>0</v>
      </c>
      <c r="N59" s="62"/>
      <c r="O59" s="62"/>
      <c r="P59" s="8">
        <f t="shared" si="9"/>
        <v>18</v>
      </c>
      <c r="Q59" s="63">
        <f t="shared" si="10"/>
        <v>0</v>
      </c>
      <c r="R59" s="63">
        <f t="shared" si="10"/>
        <v>0</v>
      </c>
      <c r="S59" s="63">
        <f t="shared" si="10"/>
        <v>0</v>
      </c>
      <c r="T59" s="63">
        <f t="shared" si="10"/>
        <v>0</v>
      </c>
      <c r="U59" s="63">
        <f t="shared" si="10"/>
        <v>0</v>
      </c>
      <c r="V59" s="282">
        <f t="shared" si="11"/>
        <v>0</v>
      </c>
      <c r="W59" s="282">
        <f t="shared" si="12"/>
        <v>0</v>
      </c>
      <c r="X59" s="282">
        <f t="shared" si="13"/>
        <v>0</v>
      </c>
      <c r="Y59" s="282">
        <f t="shared" si="14"/>
        <v>0</v>
      </c>
      <c r="Z59" s="282">
        <f t="shared" si="15"/>
        <v>0</v>
      </c>
      <c r="AA59" s="110"/>
    </row>
    <row r="60" spans="1:27" s="111" customFormat="1" ht="21" customHeight="1" x14ac:dyDescent="0.25">
      <c r="A60" s="136"/>
      <c r="B60" s="12"/>
      <c r="C60" s="95"/>
      <c r="D60" s="12"/>
      <c r="E60" s="12"/>
      <c r="F60" s="12"/>
      <c r="G60" s="281"/>
      <c r="H60" s="281"/>
      <c r="I60" s="283"/>
      <c r="J60" s="282">
        <f t="shared" si="2"/>
        <v>0</v>
      </c>
      <c r="K60" s="110"/>
      <c r="L60" s="62"/>
      <c r="M60" s="8">
        <f t="shared" si="8"/>
        <v>0</v>
      </c>
      <c r="N60" s="62"/>
      <c r="O60" s="62"/>
      <c r="P60" s="8">
        <f t="shared" si="9"/>
        <v>18</v>
      </c>
      <c r="Q60" s="63">
        <f t="shared" ref="Q60:U91" si="16">IFERROR(IF(AND((Q$192-$P60)/$M60&gt;0,(Q$192-$P60)/$M60&lt;1),(Q$192-$P60)/$M60,IF((Q$192-$P60)/$M60&gt;0,1,0)),0)</f>
        <v>0</v>
      </c>
      <c r="R60" s="63">
        <f t="shared" si="16"/>
        <v>0</v>
      </c>
      <c r="S60" s="63">
        <f t="shared" si="16"/>
        <v>0</v>
      </c>
      <c r="T60" s="63">
        <f t="shared" si="16"/>
        <v>0</v>
      </c>
      <c r="U60" s="63">
        <f t="shared" si="16"/>
        <v>0</v>
      </c>
      <c r="V60" s="282">
        <f t="shared" si="11"/>
        <v>0</v>
      </c>
      <c r="W60" s="282">
        <f t="shared" si="12"/>
        <v>0</v>
      </c>
      <c r="X60" s="282">
        <f t="shared" si="13"/>
        <v>0</v>
      </c>
      <c r="Y60" s="282">
        <f t="shared" si="14"/>
        <v>0</v>
      </c>
      <c r="Z60" s="282">
        <f t="shared" si="15"/>
        <v>0</v>
      </c>
      <c r="AA60" s="110"/>
    </row>
    <row r="61" spans="1:27" s="111" customFormat="1" ht="21" customHeight="1" x14ac:dyDescent="0.25">
      <c r="A61" s="136"/>
      <c r="B61" s="12"/>
      <c r="C61" s="95"/>
      <c r="D61" s="12"/>
      <c r="E61" s="12"/>
      <c r="F61" s="12"/>
      <c r="G61" s="281"/>
      <c r="H61" s="281"/>
      <c r="I61" s="283"/>
      <c r="J61" s="282">
        <f t="shared" si="2"/>
        <v>0</v>
      </c>
      <c r="K61" s="110"/>
      <c r="L61" s="62"/>
      <c r="M61" s="8">
        <f t="shared" si="8"/>
        <v>0</v>
      </c>
      <c r="N61" s="62"/>
      <c r="O61" s="62"/>
      <c r="P61" s="8">
        <f t="shared" si="9"/>
        <v>18</v>
      </c>
      <c r="Q61" s="63">
        <f t="shared" si="16"/>
        <v>0</v>
      </c>
      <c r="R61" s="63">
        <f t="shared" si="16"/>
        <v>0</v>
      </c>
      <c r="S61" s="63">
        <f t="shared" si="16"/>
        <v>0</v>
      </c>
      <c r="T61" s="63">
        <f t="shared" si="16"/>
        <v>0</v>
      </c>
      <c r="U61" s="63">
        <f t="shared" si="16"/>
        <v>0</v>
      </c>
      <c r="V61" s="282">
        <f t="shared" si="11"/>
        <v>0</v>
      </c>
      <c r="W61" s="282">
        <f t="shared" si="12"/>
        <v>0</v>
      </c>
      <c r="X61" s="282">
        <f t="shared" si="13"/>
        <v>0</v>
      </c>
      <c r="Y61" s="282">
        <f t="shared" si="14"/>
        <v>0</v>
      </c>
      <c r="Z61" s="282">
        <f t="shared" si="15"/>
        <v>0</v>
      </c>
      <c r="AA61" s="110"/>
    </row>
    <row r="62" spans="1:27" s="111" customFormat="1" ht="21" customHeight="1" x14ac:dyDescent="0.25">
      <c r="A62" s="136"/>
      <c r="B62" s="12"/>
      <c r="C62" s="95"/>
      <c r="D62" s="12"/>
      <c r="E62" s="12"/>
      <c r="F62" s="12"/>
      <c r="G62" s="283"/>
      <c r="H62" s="281"/>
      <c r="I62" s="283"/>
      <c r="J62" s="282">
        <f t="shared" si="2"/>
        <v>0</v>
      </c>
      <c r="K62" s="110"/>
      <c r="L62" s="62"/>
      <c r="M62" s="8">
        <f t="shared" si="8"/>
        <v>0</v>
      </c>
      <c r="N62" s="62"/>
      <c r="O62" s="62"/>
      <c r="P62" s="8">
        <f t="shared" si="9"/>
        <v>18</v>
      </c>
      <c r="Q62" s="63">
        <f t="shared" si="16"/>
        <v>0</v>
      </c>
      <c r="R62" s="63">
        <f t="shared" si="16"/>
        <v>0</v>
      </c>
      <c r="S62" s="63">
        <f t="shared" si="16"/>
        <v>0</v>
      </c>
      <c r="T62" s="63">
        <f t="shared" si="16"/>
        <v>0</v>
      </c>
      <c r="U62" s="63">
        <f t="shared" si="16"/>
        <v>0</v>
      </c>
      <c r="V62" s="282">
        <f t="shared" si="11"/>
        <v>0</v>
      </c>
      <c r="W62" s="282">
        <f t="shared" si="12"/>
        <v>0</v>
      </c>
      <c r="X62" s="282">
        <f t="shared" si="13"/>
        <v>0</v>
      </c>
      <c r="Y62" s="282">
        <f t="shared" si="14"/>
        <v>0</v>
      </c>
      <c r="Z62" s="282">
        <f t="shared" si="15"/>
        <v>0</v>
      </c>
      <c r="AA62" s="110"/>
    </row>
    <row r="63" spans="1:27" s="111" customFormat="1" ht="21" customHeight="1" x14ac:dyDescent="0.25">
      <c r="A63" s="136"/>
      <c r="B63" s="12"/>
      <c r="C63" s="95"/>
      <c r="D63" s="12"/>
      <c r="E63" s="12"/>
      <c r="F63" s="12"/>
      <c r="G63" s="281"/>
      <c r="H63" s="281"/>
      <c r="I63" s="283"/>
      <c r="J63" s="282">
        <f t="shared" si="2"/>
        <v>0</v>
      </c>
      <c r="K63" s="110"/>
      <c r="L63" s="62"/>
      <c r="M63" s="8">
        <f t="shared" si="8"/>
        <v>0</v>
      </c>
      <c r="N63" s="62"/>
      <c r="O63" s="62"/>
      <c r="P63" s="8">
        <f t="shared" si="9"/>
        <v>18</v>
      </c>
      <c r="Q63" s="63">
        <f t="shared" si="16"/>
        <v>0</v>
      </c>
      <c r="R63" s="63">
        <f t="shared" si="16"/>
        <v>0</v>
      </c>
      <c r="S63" s="63">
        <f t="shared" si="16"/>
        <v>0</v>
      </c>
      <c r="T63" s="63">
        <f t="shared" si="16"/>
        <v>0</v>
      </c>
      <c r="U63" s="63">
        <f t="shared" si="16"/>
        <v>0</v>
      </c>
      <c r="V63" s="282">
        <f t="shared" si="11"/>
        <v>0</v>
      </c>
      <c r="W63" s="282">
        <f t="shared" si="12"/>
        <v>0</v>
      </c>
      <c r="X63" s="282">
        <f t="shared" si="13"/>
        <v>0</v>
      </c>
      <c r="Y63" s="282">
        <f t="shared" si="14"/>
        <v>0</v>
      </c>
      <c r="Z63" s="282">
        <f t="shared" si="15"/>
        <v>0</v>
      </c>
      <c r="AA63" s="110"/>
    </row>
    <row r="64" spans="1:27" s="111" customFormat="1" ht="21" customHeight="1" x14ac:dyDescent="0.25">
      <c r="A64" s="136"/>
      <c r="B64" s="12"/>
      <c r="C64" s="95"/>
      <c r="D64" s="12"/>
      <c r="E64" s="12"/>
      <c r="F64" s="12"/>
      <c r="G64" s="281"/>
      <c r="H64" s="281"/>
      <c r="I64" s="283"/>
      <c r="J64" s="282">
        <f t="shared" si="2"/>
        <v>0</v>
      </c>
      <c r="K64" s="110"/>
      <c r="L64" s="62"/>
      <c r="M64" s="8">
        <f t="shared" si="8"/>
        <v>0</v>
      </c>
      <c r="N64" s="62"/>
      <c r="O64" s="62"/>
      <c r="P64" s="8">
        <f t="shared" si="9"/>
        <v>18</v>
      </c>
      <c r="Q64" s="63">
        <f t="shared" si="16"/>
        <v>0</v>
      </c>
      <c r="R64" s="63">
        <f t="shared" si="16"/>
        <v>0</v>
      </c>
      <c r="S64" s="63">
        <f t="shared" si="16"/>
        <v>0</v>
      </c>
      <c r="T64" s="63">
        <f t="shared" si="16"/>
        <v>0</v>
      </c>
      <c r="U64" s="63">
        <f t="shared" si="16"/>
        <v>0</v>
      </c>
      <c r="V64" s="282">
        <f t="shared" si="11"/>
        <v>0</v>
      </c>
      <c r="W64" s="282">
        <f t="shared" si="12"/>
        <v>0</v>
      </c>
      <c r="X64" s="282">
        <f t="shared" si="13"/>
        <v>0</v>
      </c>
      <c r="Y64" s="282">
        <f t="shared" si="14"/>
        <v>0</v>
      </c>
      <c r="Z64" s="282">
        <f t="shared" si="15"/>
        <v>0</v>
      </c>
      <c r="AA64" s="110"/>
    </row>
    <row r="65" spans="1:27" s="111" customFormat="1" ht="21" customHeight="1" x14ac:dyDescent="0.25">
      <c r="A65" s="136"/>
      <c r="B65" s="12"/>
      <c r="C65" s="95"/>
      <c r="D65" s="12"/>
      <c r="E65" s="12"/>
      <c r="F65" s="12"/>
      <c r="G65" s="281"/>
      <c r="H65" s="281"/>
      <c r="I65" s="283"/>
      <c r="J65" s="282">
        <f t="shared" si="2"/>
        <v>0</v>
      </c>
      <c r="K65" s="110"/>
      <c r="L65" s="62"/>
      <c r="M65" s="8">
        <f t="shared" si="8"/>
        <v>0</v>
      </c>
      <c r="N65" s="62"/>
      <c r="O65" s="62"/>
      <c r="P65" s="8">
        <f t="shared" si="9"/>
        <v>18</v>
      </c>
      <c r="Q65" s="63">
        <f t="shared" si="16"/>
        <v>0</v>
      </c>
      <c r="R65" s="63">
        <f t="shared" si="16"/>
        <v>0</v>
      </c>
      <c r="S65" s="63">
        <f t="shared" si="16"/>
        <v>0</v>
      </c>
      <c r="T65" s="63">
        <f t="shared" si="16"/>
        <v>0</v>
      </c>
      <c r="U65" s="63">
        <f t="shared" si="16"/>
        <v>0</v>
      </c>
      <c r="V65" s="282">
        <f t="shared" si="11"/>
        <v>0</v>
      </c>
      <c r="W65" s="282">
        <f t="shared" si="12"/>
        <v>0</v>
      </c>
      <c r="X65" s="282">
        <f t="shared" si="13"/>
        <v>0</v>
      </c>
      <c r="Y65" s="282">
        <f t="shared" si="14"/>
        <v>0</v>
      </c>
      <c r="Z65" s="282">
        <f t="shared" si="15"/>
        <v>0</v>
      </c>
      <c r="AA65" s="110"/>
    </row>
    <row r="66" spans="1:27" s="111" customFormat="1" ht="21" customHeight="1" x14ac:dyDescent="0.25">
      <c r="A66" s="136"/>
      <c r="B66" s="12"/>
      <c r="C66" s="230"/>
      <c r="D66" s="229"/>
      <c r="E66" s="12"/>
      <c r="F66" s="12"/>
      <c r="G66" s="281"/>
      <c r="H66" s="281"/>
      <c r="I66" s="283"/>
      <c r="J66" s="282">
        <f t="shared" si="2"/>
        <v>0</v>
      </c>
      <c r="K66" s="110"/>
      <c r="L66" s="62"/>
      <c r="M66" s="8">
        <f t="shared" si="8"/>
        <v>0</v>
      </c>
      <c r="N66" s="62"/>
      <c r="O66" s="62"/>
      <c r="P66" s="8">
        <f t="shared" si="9"/>
        <v>18</v>
      </c>
      <c r="Q66" s="63">
        <f t="shared" si="16"/>
        <v>0</v>
      </c>
      <c r="R66" s="63">
        <f t="shared" si="16"/>
        <v>0</v>
      </c>
      <c r="S66" s="63">
        <f t="shared" si="16"/>
        <v>0</v>
      </c>
      <c r="T66" s="63">
        <f t="shared" si="16"/>
        <v>0</v>
      </c>
      <c r="U66" s="63">
        <f t="shared" si="16"/>
        <v>0</v>
      </c>
      <c r="V66" s="282">
        <f t="shared" si="11"/>
        <v>0</v>
      </c>
      <c r="W66" s="282">
        <f t="shared" si="12"/>
        <v>0</v>
      </c>
      <c r="X66" s="282">
        <f t="shared" si="13"/>
        <v>0</v>
      </c>
      <c r="Y66" s="282">
        <f t="shared" si="14"/>
        <v>0</v>
      </c>
      <c r="Z66" s="282">
        <f t="shared" si="15"/>
        <v>0</v>
      </c>
      <c r="AA66" s="110"/>
    </row>
    <row r="67" spans="1:27" s="111" customFormat="1" ht="21" customHeight="1" x14ac:dyDescent="0.25">
      <c r="A67" s="136"/>
      <c r="B67" s="12"/>
      <c r="C67" s="95"/>
      <c r="D67" s="12"/>
      <c r="E67" s="12"/>
      <c r="F67" s="12"/>
      <c r="G67" s="281"/>
      <c r="H67" s="281"/>
      <c r="I67" s="283"/>
      <c r="J67" s="282">
        <f t="shared" si="2"/>
        <v>0</v>
      </c>
      <c r="K67" s="110"/>
      <c r="L67" s="62"/>
      <c r="M67" s="8">
        <f t="shared" si="8"/>
        <v>0</v>
      </c>
      <c r="N67" s="62"/>
      <c r="O67" s="62"/>
      <c r="P67" s="8">
        <f t="shared" si="9"/>
        <v>18</v>
      </c>
      <c r="Q67" s="63">
        <f t="shared" si="16"/>
        <v>0</v>
      </c>
      <c r="R67" s="63">
        <f t="shared" si="16"/>
        <v>0</v>
      </c>
      <c r="S67" s="63">
        <f t="shared" si="16"/>
        <v>0</v>
      </c>
      <c r="T67" s="63">
        <f t="shared" si="16"/>
        <v>0</v>
      </c>
      <c r="U67" s="63">
        <f t="shared" si="16"/>
        <v>0</v>
      </c>
      <c r="V67" s="282">
        <f t="shared" si="11"/>
        <v>0</v>
      </c>
      <c r="W67" s="282">
        <f t="shared" si="12"/>
        <v>0</v>
      </c>
      <c r="X67" s="282">
        <f t="shared" si="13"/>
        <v>0</v>
      </c>
      <c r="Y67" s="282">
        <f t="shared" si="14"/>
        <v>0</v>
      </c>
      <c r="Z67" s="282">
        <f t="shared" si="15"/>
        <v>0</v>
      </c>
      <c r="AA67" s="110"/>
    </row>
    <row r="68" spans="1:27" s="111" customFormat="1" ht="21" customHeight="1" x14ac:dyDescent="0.25">
      <c r="A68" s="136"/>
      <c r="B68" s="12"/>
      <c r="C68" s="95"/>
      <c r="D68" s="12"/>
      <c r="E68" s="12"/>
      <c r="F68" s="12"/>
      <c r="G68" s="281"/>
      <c r="H68" s="281"/>
      <c r="I68" s="283"/>
      <c r="J68" s="282">
        <f t="shared" si="2"/>
        <v>0</v>
      </c>
      <c r="K68" s="110"/>
      <c r="L68" s="62"/>
      <c r="M68" s="8">
        <f t="shared" si="8"/>
        <v>0</v>
      </c>
      <c r="N68" s="62"/>
      <c r="O68" s="62"/>
      <c r="P68" s="8">
        <f t="shared" si="9"/>
        <v>18</v>
      </c>
      <c r="Q68" s="63">
        <f t="shared" si="16"/>
        <v>0</v>
      </c>
      <c r="R68" s="63">
        <f t="shared" si="16"/>
        <v>0</v>
      </c>
      <c r="S68" s="63">
        <f t="shared" si="16"/>
        <v>0</v>
      </c>
      <c r="T68" s="63">
        <f t="shared" si="16"/>
        <v>0</v>
      </c>
      <c r="U68" s="63">
        <f t="shared" si="16"/>
        <v>0</v>
      </c>
      <c r="V68" s="282">
        <f t="shared" si="11"/>
        <v>0</v>
      </c>
      <c r="W68" s="282">
        <f t="shared" si="12"/>
        <v>0</v>
      </c>
      <c r="X68" s="282">
        <f t="shared" si="13"/>
        <v>0</v>
      </c>
      <c r="Y68" s="282">
        <f t="shared" si="14"/>
        <v>0</v>
      </c>
      <c r="Z68" s="282">
        <f t="shared" si="15"/>
        <v>0</v>
      </c>
      <c r="AA68" s="110"/>
    </row>
    <row r="69" spans="1:27" s="111" customFormat="1" ht="21" customHeight="1" x14ac:dyDescent="0.25">
      <c r="A69" s="136"/>
      <c r="B69" s="12"/>
      <c r="C69" s="95"/>
      <c r="D69" s="12"/>
      <c r="E69" s="12"/>
      <c r="F69" s="12"/>
      <c r="G69" s="283"/>
      <c r="H69" s="281"/>
      <c r="I69" s="283"/>
      <c r="J69" s="282">
        <f t="shared" si="2"/>
        <v>0</v>
      </c>
      <c r="K69" s="110"/>
      <c r="L69" s="62"/>
      <c r="M69" s="8">
        <f t="shared" si="8"/>
        <v>0</v>
      </c>
      <c r="N69" s="62"/>
      <c r="O69" s="62"/>
      <c r="P69" s="8">
        <f t="shared" si="9"/>
        <v>18</v>
      </c>
      <c r="Q69" s="63">
        <f t="shared" si="16"/>
        <v>0</v>
      </c>
      <c r="R69" s="63">
        <f t="shared" si="16"/>
        <v>0</v>
      </c>
      <c r="S69" s="63">
        <f t="shared" si="16"/>
        <v>0</v>
      </c>
      <c r="T69" s="63">
        <f t="shared" si="16"/>
        <v>0</v>
      </c>
      <c r="U69" s="63">
        <f t="shared" si="16"/>
        <v>0</v>
      </c>
      <c r="V69" s="282">
        <f t="shared" si="11"/>
        <v>0</v>
      </c>
      <c r="W69" s="282">
        <f t="shared" si="12"/>
        <v>0</v>
      </c>
      <c r="X69" s="282">
        <f t="shared" si="13"/>
        <v>0</v>
      </c>
      <c r="Y69" s="282">
        <f t="shared" si="14"/>
        <v>0</v>
      </c>
      <c r="Z69" s="282">
        <f t="shared" si="15"/>
        <v>0</v>
      </c>
      <c r="AA69" s="110"/>
    </row>
    <row r="70" spans="1:27" s="111" customFormat="1" ht="21" customHeight="1" x14ac:dyDescent="0.25">
      <c r="A70" s="136"/>
      <c r="B70" s="12"/>
      <c r="C70" s="95"/>
      <c r="D70" s="12"/>
      <c r="E70" s="12"/>
      <c r="F70" s="12"/>
      <c r="G70" s="281"/>
      <c r="H70" s="281"/>
      <c r="I70" s="283"/>
      <c r="J70" s="282">
        <f t="shared" si="2"/>
        <v>0</v>
      </c>
      <c r="K70" s="110"/>
      <c r="L70" s="62"/>
      <c r="M70" s="8">
        <f t="shared" si="8"/>
        <v>0</v>
      </c>
      <c r="N70" s="62"/>
      <c r="O70" s="62"/>
      <c r="P70" s="8">
        <f t="shared" si="9"/>
        <v>18</v>
      </c>
      <c r="Q70" s="63">
        <f t="shared" si="16"/>
        <v>0</v>
      </c>
      <c r="R70" s="63">
        <f t="shared" si="16"/>
        <v>0</v>
      </c>
      <c r="S70" s="63">
        <f t="shared" si="16"/>
        <v>0</v>
      </c>
      <c r="T70" s="63">
        <f t="shared" si="16"/>
        <v>0</v>
      </c>
      <c r="U70" s="63">
        <f t="shared" si="16"/>
        <v>0</v>
      </c>
      <c r="V70" s="282">
        <f t="shared" si="11"/>
        <v>0</v>
      </c>
      <c r="W70" s="282">
        <f t="shared" si="12"/>
        <v>0</v>
      </c>
      <c r="X70" s="282">
        <f t="shared" si="13"/>
        <v>0</v>
      </c>
      <c r="Y70" s="282">
        <f t="shared" si="14"/>
        <v>0</v>
      </c>
      <c r="Z70" s="282">
        <f t="shared" si="15"/>
        <v>0</v>
      </c>
      <c r="AA70" s="110"/>
    </row>
    <row r="71" spans="1:27" s="111" customFormat="1" ht="21" customHeight="1" x14ac:dyDescent="0.25">
      <c r="A71" s="136"/>
      <c r="B71" s="12"/>
      <c r="C71" s="95"/>
      <c r="D71" s="12"/>
      <c r="E71" s="12"/>
      <c r="F71" s="12"/>
      <c r="G71" s="281"/>
      <c r="H71" s="281"/>
      <c r="I71" s="283"/>
      <c r="J71" s="282">
        <f t="shared" si="2"/>
        <v>0</v>
      </c>
      <c r="K71" s="110"/>
      <c r="L71" s="62"/>
      <c r="M71" s="8">
        <f t="shared" si="8"/>
        <v>0</v>
      </c>
      <c r="N71" s="62"/>
      <c r="O71" s="62"/>
      <c r="P71" s="8">
        <f t="shared" si="9"/>
        <v>18</v>
      </c>
      <c r="Q71" s="63">
        <f t="shared" si="16"/>
        <v>0</v>
      </c>
      <c r="R71" s="63">
        <f t="shared" si="16"/>
        <v>0</v>
      </c>
      <c r="S71" s="63">
        <f t="shared" si="16"/>
        <v>0</v>
      </c>
      <c r="T71" s="63">
        <f t="shared" si="16"/>
        <v>0</v>
      </c>
      <c r="U71" s="63">
        <f t="shared" si="16"/>
        <v>0</v>
      </c>
      <c r="V71" s="282">
        <f t="shared" si="11"/>
        <v>0</v>
      </c>
      <c r="W71" s="282">
        <f t="shared" si="12"/>
        <v>0</v>
      </c>
      <c r="X71" s="282">
        <f t="shared" si="13"/>
        <v>0</v>
      </c>
      <c r="Y71" s="282">
        <f t="shared" si="14"/>
        <v>0</v>
      </c>
      <c r="Z71" s="282">
        <f t="shared" si="15"/>
        <v>0</v>
      </c>
      <c r="AA71" s="110"/>
    </row>
    <row r="72" spans="1:27" s="111" customFormat="1" ht="21" customHeight="1" x14ac:dyDescent="0.25">
      <c r="A72" s="136"/>
      <c r="B72" s="12"/>
      <c r="C72" s="95"/>
      <c r="D72" s="12"/>
      <c r="E72" s="12"/>
      <c r="F72" s="12"/>
      <c r="G72" s="281"/>
      <c r="H72" s="281"/>
      <c r="I72" s="283"/>
      <c r="J72" s="282">
        <f t="shared" si="2"/>
        <v>0</v>
      </c>
      <c r="K72" s="110"/>
      <c r="L72" s="62"/>
      <c r="M72" s="8">
        <f t="shared" si="8"/>
        <v>0</v>
      </c>
      <c r="N72" s="62"/>
      <c r="O72" s="62"/>
      <c r="P72" s="8">
        <f t="shared" si="9"/>
        <v>18</v>
      </c>
      <c r="Q72" s="63">
        <f t="shared" si="16"/>
        <v>0</v>
      </c>
      <c r="R72" s="63">
        <f t="shared" si="16"/>
        <v>0</v>
      </c>
      <c r="S72" s="63">
        <f t="shared" si="16"/>
        <v>0</v>
      </c>
      <c r="T72" s="63">
        <f t="shared" si="16"/>
        <v>0</v>
      </c>
      <c r="U72" s="63">
        <f t="shared" si="16"/>
        <v>0</v>
      </c>
      <c r="V72" s="282">
        <f t="shared" si="11"/>
        <v>0</v>
      </c>
      <c r="W72" s="282">
        <f t="shared" si="12"/>
        <v>0</v>
      </c>
      <c r="X72" s="282">
        <f t="shared" si="13"/>
        <v>0</v>
      </c>
      <c r="Y72" s="282">
        <f t="shared" si="14"/>
        <v>0</v>
      </c>
      <c r="Z72" s="282">
        <f t="shared" si="15"/>
        <v>0</v>
      </c>
      <c r="AA72" s="110"/>
    </row>
    <row r="73" spans="1:27" s="132" customFormat="1" ht="21" customHeight="1" x14ac:dyDescent="0.25">
      <c r="A73" s="136"/>
      <c r="B73" s="12"/>
      <c r="C73" s="95"/>
      <c r="D73" s="12"/>
      <c r="E73" s="12"/>
      <c r="F73" s="12"/>
      <c r="G73" s="281"/>
      <c r="H73" s="281"/>
      <c r="I73" s="283"/>
      <c r="J73" s="282">
        <f t="shared" si="2"/>
        <v>0</v>
      </c>
      <c r="K73" s="131"/>
      <c r="L73" s="62"/>
      <c r="M73" s="8">
        <f t="shared" si="8"/>
        <v>0</v>
      </c>
      <c r="N73" s="62"/>
      <c r="O73" s="62"/>
      <c r="P73" s="8">
        <f t="shared" si="9"/>
        <v>18</v>
      </c>
      <c r="Q73" s="63">
        <f t="shared" si="16"/>
        <v>0</v>
      </c>
      <c r="R73" s="63">
        <f t="shared" si="16"/>
        <v>0</v>
      </c>
      <c r="S73" s="63">
        <f t="shared" si="16"/>
        <v>0</v>
      </c>
      <c r="T73" s="63">
        <f t="shared" si="16"/>
        <v>0</v>
      </c>
      <c r="U73" s="63">
        <f t="shared" si="16"/>
        <v>0</v>
      </c>
      <c r="V73" s="282">
        <f t="shared" si="11"/>
        <v>0</v>
      </c>
      <c r="W73" s="282">
        <f t="shared" si="12"/>
        <v>0</v>
      </c>
      <c r="X73" s="282">
        <f t="shared" si="13"/>
        <v>0</v>
      </c>
      <c r="Y73" s="282">
        <f t="shared" si="14"/>
        <v>0</v>
      </c>
      <c r="Z73" s="282">
        <f t="shared" si="15"/>
        <v>0</v>
      </c>
      <c r="AA73" s="131"/>
    </row>
    <row r="74" spans="1:27" s="111" customFormat="1" ht="21" customHeight="1" x14ac:dyDescent="0.25">
      <c r="A74" s="136"/>
      <c r="B74" s="12"/>
      <c r="C74" s="95"/>
      <c r="D74" s="12"/>
      <c r="E74" s="12"/>
      <c r="F74" s="12"/>
      <c r="G74" s="281"/>
      <c r="H74" s="281"/>
      <c r="I74" s="283"/>
      <c r="J74" s="282">
        <f t="shared" si="2"/>
        <v>0</v>
      </c>
      <c r="K74" s="110"/>
      <c r="L74" s="62"/>
      <c r="M74" s="8">
        <f t="shared" si="8"/>
        <v>0</v>
      </c>
      <c r="N74" s="62"/>
      <c r="O74" s="62"/>
      <c r="P74" s="8">
        <f t="shared" si="9"/>
        <v>18</v>
      </c>
      <c r="Q74" s="63">
        <f t="shared" si="16"/>
        <v>0</v>
      </c>
      <c r="R74" s="63">
        <f t="shared" si="16"/>
        <v>0</v>
      </c>
      <c r="S74" s="63">
        <f t="shared" si="16"/>
        <v>0</v>
      </c>
      <c r="T74" s="63">
        <f t="shared" si="16"/>
        <v>0</v>
      </c>
      <c r="U74" s="63">
        <f t="shared" si="16"/>
        <v>0</v>
      </c>
      <c r="V74" s="282">
        <f t="shared" si="11"/>
        <v>0</v>
      </c>
      <c r="W74" s="282">
        <f t="shared" si="12"/>
        <v>0</v>
      </c>
      <c r="X74" s="282">
        <f t="shared" si="13"/>
        <v>0</v>
      </c>
      <c r="Y74" s="282">
        <f t="shared" si="14"/>
        <v>0</v>
      </c>
      <c r="Z74" s="282">
        <f t="shared" si="15"/>
        <v>0</v>
      </c>
      <c r="AA74" s="110"/>
    </row>
    <row r="75" spans="1:27" s="111" customFormat="1" ht="21" customHeight="1" x14ac:dyDescent="0.25">
      <c r="A75" s="136"/>
      <c r="B75" s="12"/>
      <c r="C75" s="95"/>
      <c r="D75" s="12"/>
      <c r="E75" s="12"/>
      <c r="F75" s="12"/>
      <c r="G75" s="281"/>
      <c r="H75" s="281"/>
      <c r="I75" s="283"/>
      <c r="J75" s="282">
        <f t="shared" si="2"/>
        <v>0</v>
      </c>
      <c r="K75" s="110"/>
      <c r="L75" s="62"/>
      <c r="M75" s="8">
        <f t="shared" si="8"/>
        <v>0</v>
      </c>
      <c r="N75" s="62"/>
      <c r="O75" s="62"/>
      <c r="P75" s="8">
        <f t="shared" si="9"/>
        <v>18</v>
      </c>
      <c r="Q75" s="63">
        <f t="shared" si="16"/>
        <v>0</v>
      </c>
      <c r="R75" s="63">
        <f t="shared" si="16"/>
        <v>0</v>
      </c>
      <c r="S75" s="63">
        <f t="shared" si="16"/>
        <v>0</v>
      </c>
      <c r="T75" s="63">
        <f t="shared" si="16"/>
        <v>0</v>
      </c>
      <c r="U75" s="63">
        <f t="shared" si="16"/>
        <v>0</v>
      </c>
      <c r="V75" s="282">
        <f t="shared" si="11"/>
        <v>0</v>
      </c>
      <c r="W75" s="282">
        <f t="shared" si="12"/>
        <v>0</v>
      </c>
      <c r="X75" s="282">
        <f t="shared" si="13"/>
        <v>0</v>
      </c>
      <c r="Y75" s="282">
        <f t="shared" si="14"/>
        <v>0</v>
      </c>
      <c r="Z75" s="282">
        <f t="shared" si="15"/>
        <v>0</v>
      </c>
      <c r="AA75" s="110"/>
    </row>
    <row r="76" spans="1:27" s="111" customFormat="1" ht="21" customHeight="1" x14ac:dyDescent="0.25">
      <c r="A76" s="136"/>
      <c r="B76" s="12"/>
      <c r="C76" s="95"/>
      <c r="D76" s="12"/>
      <c r="E76" s="12"/>
      <c r="F76" s="12"/>
      <c r="G76" s="283"/>
      <c r="H76" s="281"/>
      <c r="I76" s="283"/>
      <c r="J76" s="282">
        <f t="shared" si="2"/>
        <v>0</v>
      </c>
      <c r="K76" s="110"/>
      <c r="L76" s="62"/>
      <c r="M76" s="8">
        <f t="shared" si="8"/>
        <v>0</v>
      </c>
      <c r="N76" s="62"/>
      <c r="O76" s="62"/>
      <c r="P76" s="8">
        <f t="shared" si="9"/>
        <v>18</v>
      </c>
      <c r="Q76" s="63">
        <f t="shared" si="16"/>
        <v>0</v>
      </c>
      <c r="R76" s="63">
        <f t="shared" si="16"/>
        <v>0</v>
      </c>
      <c r="S76" s="63">
        <f t="shared" si="16"/>
        <v>0</v>
      </c>
      <c r="T76" s="63">
        <f t="shared" si="16"/>
        <v>0</v>
      </c>
      <c r="U76" s="63">
        <f t="shared" si="16"/>
        <v>0</v>
      </c>
      <c r="V76" s="282">
        <f t="shared" si="11"/>
        <v>0</v>
      </c>
      <c r="W76" s="282">
        <f t="shared" si="12"/>
        <v>0</v>
      </c>
      <c r="X76" s="282">
        <f t="shared" si="13"/>
        <v>0</v>
      </c>
      <c r="Y76" s="282">
        <f t="shared" si="14"/>
        <v>0</v>
      </c>
      <c r="Z76" s="282">
        <f t="shared" si="15"/>
        <v>0</v>
      </c>
      <c r="AA76" s="110"/>
    </row>
    <row r="77" spans="1:27" s="111" customFormat="1" ht="21" customHeight="1" x14ac:dyDescent="0.25">
      <c r="A77" s="136"/>
      <c r="B77" s="12"/>
      <c r="C77" s="95"/>
      <c r="D77" s="12"/>
      <c r="E77" s="12"/>
      <c r="F77" s="12"/>
      <c r="G77" s="283"/>
      <c r="H77" s="281"/>
      <c r="I77" s="283"/>
      <c r="J77" s="282">
        <f t="shared" si="2"/>
        <v>0</v>
      </c>
      <c r="K77" s="110"/>
      <c r="L77" s="62"/>
      <c r="M77" s="8">
        <f t="shared" si="8"/>
        <v>0</v>
      </c>
      <c r="N77" s="62"/>
      <c r="O77" s="62"/>
      <c r="P77" s="8">
        <f t="shared" si="9"/>
        <v>18</v>
      </c>
      <c r="Q77" s="63">
        <f t="shared" si="16"/>
        <v>0</v>
      </c>
      <c r="R77" s="63">
        <f t="shared" si="16"/>
        <v>0</v>
      </c>
      <c r="S77" s="63">
        <f t="shared" si="16"/>
        <v>0</v>
      </c>
      <c r="T77" s="63">
        <f t="shared" si="16"/>
        <v>0</v>
      </c>
      <c r="U77" s="63">
        <f t="shared" si="16"/>
        <v>0</v>
      </c>
      <c r="V77" s="282">
        <f t="shared" si="11"/>
        <v>0</v>
      </c>
      <c r="W77" s="282">
        <f t="shared" si="12"/>
        <v>0</v>
      </c>
      <c r="X77" s="282">
        <f t="shared" si="13"/>
        <v>0</v>
      </c>
      <c r="Y77" s="282">
        <f t="shared" si="14"/>
        <v>0</v>
      </c>
      <c r="Z77" s="282">
        <f t="shared" si="15"/>
        <v>0</v>
      </c>
      <c r="AA77" s="110"/>
    </row>
    <row r="78" spans="1:27" s="111" customFormat="1" ht="21" customHeight="1" x14ac:dyDescent="0.25">
      <c r="A78" s="136"/>
      <c r="B78" s="12"/>
      <c r="C78" s="95"/>
      <c r="D78" s="12"/>
      <c r="E78" s="12"/>
      <c r="F78" s="12"/>
      <c r="G78" s="281"/>
      <c r="H78" s="281"/>
      <c r="I78" s="283"/>
      <c r="J78" s="282">
        <f t="shared" si="2"/>
        <v>0</v>
      </c>
      <c r="K78" s="110"/>
      <c r="L78" s="62"/>
      <c r="M78" s="8">
        <f t="shared" si="8"/>
        <v>0</v>
      </c>
      <c r="N78" s="62"/>
      <c r="O78" s="62"/>
      <c r="P78" s="8">
        <f t="shared" si="9"/>
        <v>18</v>
      </c>
      <c r="Q78" s="63">
        <f t="shared" si="16"/>
        <v>0</v>
      </c>
      <c r="R78" s="63">
        <f t="shared" si="16"/>
        <v>0</v>
      </c>
      <c r="S78" s="63">
        <f t="shared" si="16"/>
        <v>0</v>
      </c>
      <c r="T78" s="63">
        <f t="shared" si="16"/>
        <v>0</v>
      </c>
      <c r="U78" s="63">
        <f t="shared" si="16"/>
        <v>0</v>
      </c>
      <c r="V78" s="282">
        <f t="shared" si="11"/>
        <v>0</v>
      </c>
      <c r="W78" s="282">
        <f t="shared" si="12"/>
        <v>0</v>
      </c>
      <c r="X78" s="282">
        <f t="shared" si="13"/>
        <v>0</v>
      </c>
      <c r="Y78" s="282">
        <f t="shared" si="14"/>
        <v>0</v>
      </c>
      <c r="Z78" s="282">
        <f t="shared" si="15"/>
        <v>0</v>
      </c>
      <c r="AA78" s="110"/>
    </row>
    <row r="79" spans="1:27" s="111" customFormat="1" ht="21" customHeight="1" x14ac:dyDescent="0.25">
      <c r="A79" s="136"/>
      <c r="B79" s="12"/>
      <c r="C79" s="95"/>
      <c r="D79" s="12"/>
      <c r="E79" s="12"/>
      <c r="F79" s="12"/>
      <c r="G79" s="281"/>
      <c r="H79" s="281"/>
      <c r="I79" s="283"/>
      <c r="J79" s="282">
        <f t="shared" si="2"/>
        <v>0</v>
      </c>
      <c r="K79" s="110"/>
      <c r="L79" s="62"/>
      <c r="M79" s="8">
        <f t="shared" si="8"/>
        <v>0</v>
      </c>
      <c r="N79" s="62"/>
      <c r="O79" s="62"/>
      <c r="P79" s="8">
        <f t="shared" si="9"/>
        <v>18</v>
      </c>
      <c r="Q79" s="63">
        <f t="shared" si="16"/>
        <v>0</v>
      </c>
      <c r="R79" s="63">
        <f t="shared" si="16"/>
        <v>0</v>
      </c>
      <c r="S79" s="63">
        <f t="shared" si="16"/>
        <v>0</v>
      </c>
      <c r="T79" s="63">
        <f t="shared" si="16"/>
        <v>0</v>
      </c>
      <c r="U79" s="63">
        <f t="shared" si="16"/>
        <v>0</v>
      </c>
      <c r="V79" s="282">
        <f t="shared" si="11"/>
        <v>0</v>
      </c>
      <c r="W79" s="282">
        <f t="shared" si="12"/>
        <v>0</v>
      </c>
      <c r="X79" s="282">
        <f t="shared" si="13"/>
        <v>0</v>
      </c>
      <c r="Y79" s="282">
        <f t="shared" si="14"/>
        <v>0</v>
      </c>
      <c r="Z79" s="282">
        <f t="shared" si="15"/>
        <v>0</v>
      </c>
      <c r="AA79" s="110"/>
    </row>
    <row r="80" spans="1:27" s="111" customFormat="1" ht="21" customHeight="1" x14ac:dyDescent="0.25">
      <c r="A80" s="136"/>
      <c r="B80" s="12"/>
      <c r="C80" s="95"/>
      <c r="D80" s="12"/>
      <c r="E80" s="12"/>
      <c r="F80" s="12"/>
      <c r="G80" s="281"/>
      <c r="H80" s="281"/>
      <c r="I80" s="283"/>
      <c r="J80" s="282">
        <f t="shared" si="2"/>
        <v>0</v>
      </c>
      <c r="K80" s="110"/>
      <c r="L80" s="62"/>
      <c r="M80" s="8">
        <f t="shared" si="8"/>
        <v>0</v>
      </c>
      <c r="N80" s="62"/>
      <c r="O80" s="62"/>
      <c r="P80" s="8">
        <f t="shared" si="9"/>
        <v>18</v>
      </c>
      <c r="Q80" s="63">
        <f t="shared" si="16"/>
        <v>0</v>
      </c>
      <c r="R80" s="63">
        <f t="shared" si="16"/>
        <v>0</v>
      </c>
      <c r="S80" s="63">
        <f t="shared" si="16"/>
        <v>0</v>
      </c>
      <c r="T80" s="63">
        <f t="shared" si="16"/>
        <v>0</v>
      </c>
      <c r="U80" s="63">
        <f t="shared" si="16"/>
        <v>0</v>
      </c>
      <c r="V80" s="282">
        <f t="shared" si="11"/>
        <v>0</v>
      </c>
      <c r="W80" s="282">
        <f t="shared" si="12"/>
        <v>0</v>
      </c>
      <c r="X80" s="282">
        <f t="shared" si="13"/>
        <v>0</v>
      </c>
      <c r="Y80" s="282">
        <f t="shared" si="14"/>
        <v>0</v>
      </c>
      <c r="Z80" s="282">
        <f t="shared" si="15"/>
        <v>0</v>
      </c>
      <c r="AA80" s="110"/>
    </row>
    <row r="81" spans="1:27" s="111" customFormat="1" ht="21" customHeight="1" x14ac:dyDescent="0.25">
      <c r="A81" s="136"/>
      <c r="B81" s="12"/>
      <c r="C81" s="95"/>
      <c r="D81" s="12"/>
      <c r="E81" s="12"/>
      <c r="F81" s="12"/>
      <c r="G81" s="281"/>
      <c r="H81" s="281"/>
      <c r="I81" s="283"/>
      <c r="J81" s="282">
        <f t="shared" si="2"/>
        <v>0</v>
      </c>
      <c r="K81" s="110"/>
      <c r="L81" s="62"/>
      <c r="M81" s="8">
        <f t="shared" si="8"/>
        <v>0</v>
      </c>
      <c r="N81" s="62"/>
      <c r="O81" s="62"/>
      <c r="P81" s="8">
        <f t="shared" si="9"/>
        <v>18</v>
      </c>
      <c r="Q81" s="63">
        <f t="shared" si="16"/>
        <v>0</v>
      </c>
      <c r="R81" s="63">
        <f t="shared" si="16"/>
        <v>0</v>
      </c>
      <c r="S81" s="63">
        <f t="shared" si="16"/>
        <v>0</v>
      </c>
      <c r="T81" s="63">
        <f t="shared" si="16"/>
        <v>0</v>
      </c>
      <c r="U81" s="63">
        <f t="shared" si="16"/>
        <v>0</v>
      </c>
      <c r="V81" s="282">
        <f t="shared" si="11"/>
        <v>0</v>
      </c>
      <c r="W81" s="282">
        <f t="shared" si="12"/>
        <v>0</v>
      </c>
      <c r="X81" s="282">
        <f t="shared" si="13"/>
        <v>0</v>
      </c>
      <c r="Y81" s="282">
        <f t="shared" si="14"/>
        <v>0</v>
      </c>
      <c r="Z81" s="282">
        <f t="shared" si="15"/>
        <v>0</v>
      </c>
      <c r="AA81" s="110"/>
    </row>
    <row r="82" spans="1:27" s="111" customFormat="1" ht="21" customHeight="1" x14ac:dyDescent="0.25">
      <c r="A82" s="136"/>
      <c r="B82" s="12"/>
      <c r="C82" s="95"/>
      <c r="D82" s="12"/>
      <c r="E82" s="12"/>
      <c r="F82" s="12"/>
      <c r="G82" s="281"/>
      <c r="H82" s="281"/>
      <c r="I82" s="283"/>
      <c r="J82" s="282">
        <f t="shared" si="2"/>
        <v>0</v>
      </c>
      <c r="K82" s="110"/>
      <c r="L82" s="62"/>
      <c r="M82" s="8">
        <f t="shared" si="8"/>
        <v>0</v>
      </c>
      <c r="N82" s="62"/>
      <c r="O82" s="62"/>
      <c r="P82" s="8">
        <f t="shared" si="9"/>
        <v>18</v>
      </c>
      <c r="Q82" s="63">
        <f t="shared" si="16"/>
        <v>0</v>
      </c>
      <c r="R82" s="63">
        <f t="shared" si="16"/>
        <v>0</v>
      </c>
      <c r="S82" s="63">
        <f t="shared" si="16"/>
        <v>0</v>
      </c>
      <c r="T82" s="63">
        <f t="shared" si="16"/>
        <v>0</v>
      </c>
      <c r="U82" s="63">
        <f t="shared" si="16"/>
        <v>0</v>
      </c>
      <c r="V82" s="282">
        <f t="shared" si="11"/>
        <v>0</v>
      </c>
      <c r="W82" s="282">
        <f t="shared" si="12"/>
        <v>0</v>
      </c>
      <c r="X82" s="282">
        <f t="shared" si="13"/>
        <v>0</v>
      </c>
      <c r="Y82" s="282">
        <f t="shared" si="14"/>
        <v>0</v>
      </c>
      <c r="Z82" s="282">
        <f t="shared" si="15"/>
        <v>0</v>
      </c>
      <c r="AA82" s="110"/>
    </row>
    <row r="83" spans="1:27" s="111" customFormat="1" ht="21" customHeight="1" x14ac:dyDescent="0.25">
      <c r="A83" s="136"/>
      <c r="B83" s="12"/>
      <c r="C83" s="95"/>
      <c r="D83" s="12"/>
      <c r="E83" s="12"/>
      <c r="F83" s="12"/>
      <c r="G83" s="281"/>
      <c r="H83" s="281"/>
      <c r="I83" s="283"/>
      <c r="J83" s="282">
        <f t="shared" si="2"/>
        <v>0</v>
      </c>
      <c r="K83" s="110"/>
      <c r="L83" s="62"/>
      <c r="M83" s="8">
        <f t="shared" si="8"/>
        <v>0</v>
      </c>
      <c r="N83" s="62"/>
      <c r="O83" s="62"/>
      <c r="P83" s="8">
        <f t="shared" si="9"/>
        <v>18</v>
      </c>
      <c r="Q83" s="63">
        <f t="shared" si="16"/>
        <v>0</v>
      </c>
      <c r="R83" s="63">
        <f t="shared" si="16"/>
        <v>0</v>
      </c>
      <c r="S83" s="63">
        <f t="shared" si="16"/>
        <v>0</v>
      </c>
      <c r="T83" s="63">
        <f t="shared" si="16"/>
        <v>0</v>
      </c>
      <c r="U83" s="63">
        <f t="shared" si="16"/>
        <v>0</v>
      </c>
      <c r="V83" s="282">
        <f t="shared" si="11"/>
        <v>0</v>
      </c>
      <c r="W83" s="282">
        <f t="shared" si="12"/>
        <v>0</v>
      </c>
      <c r="X83" s="282">
        <f t="shared" si="13"/>
        <v>0</v>
      </c>
      <c r="Y83" s="282">
        <f t="shared" si="14"/>
        <v>0</v>
      </c>
      <c r="Z83" s="282">
        <f t="shared" si="15"/>
        <v>0</v>
      </c>
      <c r="AA83" s="110"/>
    </row>
    <row r="84" spans="1:27" s="111" customFormat="1" ht="21" customHeight="1" x14ac:dyDescent="0.25">
      <c r="A84" s="136"/>
      <c r="B84" s="12"/>
      <c r="C84" s="95"/>
      <c r="D84" s="12"/>
      <c r="E84" s="12"/>
      <c r="F84" s="12"/>
      <c r="G84" s="281"/>
      <c r="H84" s="281"/>
      <c r="I84" s="283"/>
      <c r="J84" s="282">
        <f t="shared" si="2"/>
        <v>0</v>
      </c>
      <c r="K84" s="110"/>
      <c r="L84" s="62"/>
      <c r="M84" s="8">
        <f t="shared" si="8"/>
        <v>0</v>
      </c>
      <c r="N84" s="62"/>
      <c r="O84" s="62"/>
      <c r="P84" s="8">
        <f t="shared" si="9"/>
        <v>18</v>
      </c>
      <c r="Q84" s="63">
        <f t="shared" si="16"/>
        <v>0</v>
      </c>
      <c r="R84" s="63">
        <f t="shared" si="16"/>
        <v>0</v>
      </c>
      <c r="S84" s="63">
        <f t="shared" si="16"/>
        <v>0</v>
      </c>
      <c r="T84" s="63">
        <f t="shared" si="16"/>
        <v>0</v>
      </c>
      <c r="U84" s="63">
        <f t="shared" si="16"/>
        <v>0</v>
      </c>
      <c r="V84" s="282">
        <f t="shared" si="11"/>
        <v>0</v>
      </c>
      <c r="W84" s="282">
        <f t="shared" si="12"/>
        <v>0</v>
      </c>
      <c r="X84" s="282">
        <f t="shared" si="13"/>
        <v>0</v>
      </c>
      <c r="Y84" s="282">
        <f t="shared" si="14"/>
        <v>0</v>
      </c>
      <c r="Z84" s="282">
        <f t="shared" si="15"/>
        <v>0</v>
      </c>
      <c r="AA84" s="110"/>
    </row>
    <row r="85" spans="1:27" s="111" customFormat="1" ht="21" customHeight="1" x14ac:dyDescent="0.25">
      <c r="A85" s="136"/>
      <c r="B85" s="12"/>
      <c r="C85" s="95"/>
      <c r="D85" s="12"/>
      <c r="E85" s="12"/>
      <c r="F85" s="12"/>
      <c r="G85" s="281"/>
      <c r="H85" s="281"/>
      <c r="I85" s="283"/>
      <c r="J85" s="282">
        <f t="shared" si="2"/>
        <v>0</v>
      </c>
      <c r="K85" s="110"/>
      <c r="L85" s="62"/>
      <c r="M85" s="8">
        <f t="shared" si="8"/>
        <v>0</v>
      </c>
      <c r="N85" s="62"/>
      <c r="O85" s="62"/>
      <c r="P85" s="8">
        <f t="shared" si="9"/>
        <v>18</v>
      </c>
      <c r="Q85" s="63">
        <f t="shared" si="16"/>
        <v>0</v>
      </c>
      <c r="R85" s="63">
        <f t="shared" si="16"/>
        <v>0</v>
      </c>
      <c r="S85" s="63">
        <f t="shared" si="16"/>
        <v>0</v>
      </c>
      <c r="T85" s="63">
        <f t="shared" si="16"/>
        <v>0</v>
      </c>
      <c r="U85" s="63">
        <f t="shared" si="16"/>
        <v>0</v>
      </c>
      <c r="V85" s="282">
        <f t="shared" si="11"/>
        <v>0</v>
      </c>
      <c r="W85" s="282">
        <f t="shared" si="12"/>
        <v>0</v>
      </c>
      <c r="X85" s="282">
        <f t="shared" si="13"/>
        <v>0</v>
      </c>
      <c r="Y85" s="282">
        <f t="shared" si="14"/>
        <v>0</v>
      </c>
      <c r="Z85" s="282">
        <f t="shared" si="15"/>
        <v>0</v>
      </c>
      <c r="AA85" s="110"/>
    </row>
    <row r="86" spans="1:27" s="111" customFormat="1" ht="21" customHeight="1" x14ac:dyDescent="0.25">
      <c r="A86" s="136"/>
      <c r="B86" s="12"/>
      <c r="C86" s="95"/>
      <c r="D86" s="12"/>
      <c r="E86" s="12"/>
      <c r="F86" s="12"/>
      <c r="G86" s="281"/>
      <c r="H86" s="281"/>
      <c r="I86" s="283"/>
      <c r="J86" s="282">
        <f t="shared" si="2"/>
        <v>0</v>
      </c>
      <c r="K86" s="110"/>
      <c r="L86" s="62"/>
      <c r="M86" s="8">
        <f t="shared" si="8"/>
        <v>0</v>
      </c>
      <c r="N86" s="62"/>
      <c r="O86" s="62"/>
      <c r="P86" s="8">
        <f t="shared" si="9"/>
        <v>18</v>
      </c>
      <c r="Q86" s="63">
        <f t="shared" si="16"/>
        <v>0</v>
      </c>
      <c r="R86" s="63">
        <f t="shared" si="16"/>
        <v>0</v>
      </c>
      <c r="S86" s="63">
        <f t="shared" si="16"/>
        <v>0</v>
      </c>
      <c r="T86" s="63">
        <f t="shared" si="16"/>
        <v>0</v>
      </c>
      <c r="U86" s="63">
        <f t="shared" si="16"/>
        <v>0</v>
      </c>
      <c r="V86" s="282">
        <f t="shared" si="11"/>
        <v>0</v>
      </c>
      <c r="W86" s="282">
        <f t="shared" si="12"/>
        <v>0</v>
      </c>
      <c r="X86" s="282">
        <f t="shared" si="13"/>
        <v>0</v>
      </c>
      <c r="Y86" s="282">
        <f t="shared" si="14"/>
        <v>0</v>
      </c>
      <c r="Z86" s="282">
        <f t="shared" si="15"/>
        <v>0</v>
      </c>
      <c r="AA86" s="110"/>
    </row>
    <row r="87" spans="1:27" s="111" customFormat="1" ht="21" customHeight="1" x14ac:dyDescent="0.25">
      <c r="A87" s="136"/>
      <c r="B87" s="12"/>
      <c r="C87" s="95"/>
      <c r="D87" s="12"/>
      <c r="E87" s="12"/>
      <c r="F87" s="12"/>
      <c r="G87" s="281"/>
      <c r="H87" s="281"/>
      <c r="I87" s="283"/>
      <c r="J87" s="282">
        <f t="shared" si="2"/>
        <v>0</v>
      </c>
      <c r="K87" s="110"/>
      <c r="L87" s="62"/>
      <c r="M87" s="8">
        <f t="shared" si="8"/>
        <v>0</v>
      </c>
      <c r="N87" s="62"/>
      <c r="O87" s="62"/>
      <c r="P87" s="8">
        <f t="shared" si="9"/>
        <v>18</v>
      </c>
      <c r="Q87" s="63">
        <f t="shared" si="16"/>
        <v>0</v>
      </c>
      <c r="R87" s="63">
        <f t="shared" si="16"/>
        <v>0</v>
      </c>
      <c r="S87" s="63">
        <f t="shared" si="16"/>
        <v>0</v>
      </c>
      <c r="T87" s="63">
        <f t="shared" si="16"/>
        <v>0</v>
      </c>
      <c r="U87" s="63">
        <f t="shared" si="16"/>
        <v>0</v>
      </c>
      <c r="V87" s="282">
        <f t="shared" si="11"/>
        <v>0</v>
      </c>
      <c r="W87" s="282">
        <f t="shared" si="12"/>
        <v>0</v>
      </c>
      <c r="X87" s="282">
        <f t="shared" si="13"/>
        <v>0</v>
      </c>
      <c r="Y87" s="282">
        <f t="shared" si="14"/>
        <v>0</v>
      </c>
      <c r="Z87" s="282">
        <f t="shared" si="15"/>
        <v>0</v>
      </c>
      <c r="AA87" s="110"/>
    </row>
    <row r="88" spans="1:27" s="111" customFormat="1" ht="21" customHeight="1" x14ac:dyDescent="0.25">
      <c r="A88" s="136"/>
      <c r="B88" s="12"/>
      <c r="C88" s="95"/>
      <c r="D88" s="12"/>
      <c r="E88" s="12"/>
      <c r="F88" s="12"/>
      <c r="G88" s="281"/>
      <c r="H88" s="281"/>
      <c r="I88" s="283"/>
      <c r="J88" s="282">
        <f t="shared" si="2"/>
        <v>0</v>
      </c>
      <c r="K88" s="110"/>
      <c r="L88" s="62"/>
      <c r="M88" s="8">
        <f t="shared" si="8"/>
        <v>0</v>
      </c>
      <c r="N88" s="62"/>
      <c r="O88" s="62"/>
      <c r="P88" s="8">
        <f t="shared" si="9"/>
        <v>18</v>
      </c>
      <c r="Q88" s="63">
        <f t="shared" si="16"/>
        <v>0</v>
      </c>
      <c r="R88" s="63">
        <f t="shared" si="16"/>
        <v>0</v>
      </c>
      <c r="S88" s="63">
        <f t="shared" si="16"/>
        <v>0</v>
      </c>
      <c r="T88" s="63">
        <f t="shared" si="16"/>
        <v>0</v>
      </c>
      <c r="U88" s="63">
        <f t="shared" si="16"/>
        <v>0</v>
      </c>
      <c r="V88" s="282">
        <f t="shared" si="11"/>
        <v>0</v>
      </c>
      <c r="W88" s="282">
        <f t="shared" si="12"/>
        <v>0</v>
      </c>
      <c r="X88" s="282">
        <f t="shared" si="13"/>
        <v>0</v>
      </c>
      <c r="Y88" s="282">
        <f t="shared" si="14"/>
        <v>0</v>
      </c>
      <c r="Z88" s="282">
        <f t="shared" si="15"/>
        <v>0</v>
      </c>
      <c r="AA88" s="110"/>
    </row>
    <row r="89" spans="1:27" s="111" customFormat="1" ht="21" customHeight="1" x14ac:dyDescent="0.25">
      <c r="A89" s="136"/>
      <c r="B89" s="12"/>
      <c r="C89" s="95"/>
      <c r="D89" s="12"/>
      <c r="E89" s="12"/>
      <c r="F89" s="12"/>
      <c r="G89" s="281"/>
      <c r="H89" s="281"/>
      <c r="I89" s="283"/>
      <c r="J89" s="282">
        <f t="shared" si="2"/>
        <v>0</v>
      </c>
      <c r="K89" s="110"/>
      <c r="L89" s="62"/>
      <c r="M89" s="8">
        <f t="shared" si="8"/>
        <v>0</v>
      </c>
      <c r="N89" s="62"/>
      <c r="O89" s="62"/>
      <c r="P89" s="8">
        <f t="shared" si="9"/>
        <v>18</v>
      </c>
      <c r="Q89" s="63">
        <f t="shared" si="16"/>
        <v>0</v>
      </c>
      <c r="R89" s="63">
        <f t="shared" si="16"/>
        <v>0</v>
      </c>
      <c r="S89" s="63">
        <f t="shared" si="16"/>
        <v>0</v>
      </c>
      <c r="T89" s="63">
        <f t="shared" si="16"/>
        <v>0</v>
      </c>
      <c r="U89" s="63">
        <f t="shared" si="16"/>
        <v>0</v>
      </c>
      <c r="V89" s="282">
        <f t="shared" si="11"/>
        <v>0</v>
      </c>
      <c r="W89" s="282">
        <f t="shared" si="12"/>
        <v>0</v>
      </c>
      <c r="X89" s="282">
        <f t="shared" si="13"/>
        <v>0</v>
      </c>
      <c r="Y89" s="282">
        <f t="shared" si="14"/>
        <v>0</v>
      </c>
      <c r="Z89" s="282">
        <f t="shared" si="15"/>
        <v>0</v>
      </c>
      <c r="AA89" s="110"/>
    </row>
    <row r="90" spans="1:27" s="111" customFormat="1" ht="21" customHeight="1" x14ac:dyDescent="0.25">
      <c r="A90" s="136"/>
      <c r="B90" s="12"/>
      <c r="C90" s="95"/>
      <c r="D90" s="12"/>
      <c r="E90" s="12"/>
      <c r="F90" s="12"/>
      <c r="G90" s="281"/>
      <c r="H90" s="281"/>
      <c r="I90" s="283"/>
      <c r="J90" s="282">
        <f t="shared" si="2"/>
        <v>0</v>
      </c>
      <c r="K90" s="110"/>
      <c r="L90" s="62"/>
      <c r="M90" s="8">
        <f t="shared" si="8"/>
        <v>0</v>
      </c>
      <c r="N90" s="62"/>
      <c r="O90" s="62"/>
      <c r="P90" s="8">
        <f t="shared" si="9"/>
        <v>18</v>
      </c>
      <c r="Q90" s="63">
        <f t="shared" si="16"/>
        <v>0</v>
      </c>
      <c r="R90" s="63">
        <f t="shared" si="16"/>
        <v>0</v>
      </c>
      <c r="S90" s="63">
        <f t="shared" si="16"/>
        <v>0</v>
      </c>
      <c r="T90" s="63">
        <f t="shared" si="16"/>
        <v>0</v>
      </c>
      <c r="U90" s="63">
        <f t="shared" si="16"/>
        <v>0</v>
      </c>
      <c r="V90" s="282">
        <f t="shared" si="11"/>
        <v>0</v>
      </c>
      <c r="W90" s="282">
        <f t="shared" si="12"/>
        <v>0</v>
      </c>
      <c r="X90" s="282">
        <f t="shared" si="13"/>
        <v>0</v>
      </c>
      <c r="Y90" s="282">
        <f t="shared" si="14"/>
        <v>0</v>
      </c>
      <c r="Z90" s="282">
        <f t="shared" si="15"/>
        <v>0</v>
      </c>
      <c r="AA90" s="110"/>
    </row>
    <row r="91" spans="1:27" s="111" customFormat="1" ht="21" customHeight="1" x14ac:dyDescent="0.25">
      <c r="A91" s="136"/>
      <c r="B91" s="12"/>
      <c r="C91" s="95"/>
      <c r="D91" s="12"/>
      <c r="E91" s="12"/>
      <c r="F91" s="12"/>
      <c r="G91" s="281"/>
      <c r="H91" s="281"/>
      <c r="I91" s="283"/>
      <c r="J91" s="282">
        <f t="shared" ref="J91:J154" si="17">+IF(D91=1,(G91-H91-I91),IF(D91=2,(G91-H91-I91),0))</f>
        <v>0</v>
      </c>
      <c r="K91" s="110"/>
      <c r="L91" s="62"/>
      <c r="M91" s="8">
        <f t="shared" si="8"/>
        <v>0</v>
      </c>
      <c r="N91" s="62"/>
      <c r="O91" s="62"/>
      <c r="P91" s="8">
        <f t="shared" si="9"/>
        <v>18</v>
      </c>
      <c r="Q91" s="63">
        <f t="shared" si="16"/>
        <v>0</v>
      </c>
      <c r="R91" s="63">
        <f t="shared" si="16"/>
        <v>0</v>
      </c>
      <c r="S91" s="63">
        <f t="shared" si="16"/>
        <v>0</v>
      </c>
      <c r="T91" s="63">
        <f t="shared" si="16"/>
        <v>0</v>
      </c>
      <c r="U91" s="63">
        <f t="shared" si="16"/>
        <v>0</v>
      </c>
      <c r="V91" s="282">
        <f t="shared" si="11"/>
        <v>0</v>
      </c>
      <c r="W91" s="282">
        <f t="shared" si="12"/>
        <v>0</v>
      </c>
      <c r="X91" s="282">
        <f t="shared" si="13"/>
        <v>0</v>
      </c>
      <c r="Y91" s="282">
        <f t="shared" si="14"/>
        <v>0</v>
      </c>
      <c r="Z91" s="282">
        <f t="shared" si="15"/>
        <v>0</v>
      </c>
      <c r="AA91" s="110"/>
    </row>
    <row r="92" spans="1:27" s="111" customFormat="1" ht="21" customHeight="1" x14ac:dyDescent="0.25">
      <c r="A92" s="136"/>
      <c r="B92" s="12"/>
      <c r="C92" s="95"/>
      <c r="D92" s="12"/>
      <c r="E92" s="12"/>
      <c r="F92" s="12"/>
      <c r="G92" s="281"/>
      <c r="H92" s="281"/>
      <c r="I92" s="283"/>
      <c r="J92" s="282">
        <f t="shared" si="17"/>
        <v>0</v>
      </c>
      <c r="K92" s="110"/>
      <c r="L92" s="62"/>
      <c r="M92" s="8">
        <f t="shared" ref="M92:M155" si="18">+L92*12</f>
        <v>0</v>
      </c>
      <c r="N92" s="62"/>
      <c r="O92" s="62"/>
      <c r="P92" s="8">
        <f t="shared" ref="P92:P155" si="19">+N92+O92+18</f>
        <v>18</v>
      </c>
      <c r="Q92" s="63">
        <f t="shared" ref="Q92:U123" si="20">IFERROR(IF(AND((Q$192-$P92)/$M92&gt;0,(Q$192-$P92)/$M92&lt;1),(Q$192-$P92)/$M92,IF((Q$192-$P92)/$M92&gt;0,1,0)),0)</f>
        <v>0</v>
      </c>
      <c r="R92" s="63">
        <f t="shared" si="20"/>
        <v>0</v>
      </c>
      <c r="S92" s="63">
        <f t="shared" si="20"/>
        <v>0</v>
      </c>
      <c r="T92" s="63">
        <f t="shared" si="20"/>
        <v>0</v>
      </c>
      <c r="U92" s="63">
        <f t="shared" si="20"/>
        <v>0</v>
      </c>
      <c r="V92" s="282">
        <f t="shared" ref="V92:V155" si="21">Q92*($G92-$H92)</f>
        <v>0</v>
      </c>
      <c r="W92" s="282">
        <f t="shared" ref="W92:W155" si="22">R92*($G92-$H92)-V92</f>
        <v>0</v>
      </c>
      <c r="X92" s="282">
        <f t="shared" ref="X92:X155" si="23">S92*($G92-$H92)-SUM(V92:W92)</f>
        <v>0</v>
      </c>
      <c r="Y92" s="282">
        <f t="shared" ref="Y92:Y155" si="24">T92*($G92-$H92)-SUM(V92:X92)</f>
        <v>0</v>
      </c>
      <c r="Z92" s="282">
        <f t="shared" ref="Z92:Z155" si="25">U92*($G92-$H92)-SUM(V92:Y92)</f>
        <v>0</v>
      </c>
      <c r="AA92" s="110"/>
    </row>
    <row r="93" spans="1:27" s="111" customFormat="1" ht="21" customHeight="1" x14ac:dyDescent="0.25">
      <c r="A93" s="136"/>
      <c r="B93" s="12"/>
      <c r="C93" s="95"/>
      <c r="D93" s="12"/>
      <c r="E93" s="12"/>
      <c r="F93" s="12"/>
      <c r="G93" s="281"/>
      <c r="H93" s="281"/>
      <c r="I93" s="283"/>
      <c r="J93" s="282">
        <f t="shared" si="17"/>
        <v>0</v>
      </c>
      <c r="K93" s="110"/>
      <c r="L93" s="62"/>
      <c r="M93" s="8">
        <f t="shared" si="18"/>
        <v>0</v>
      </c>
      <c r="N93" s="62"/>
      <c r="O93" s="62"/>
      <c r="P93" s="8">
        <f t="shared" si="19"/>
        <v>18</v>
      </c>
      <c r="Q93" s="63">
        <f t="shared" si="20"/>
        <v>0</v>
      </c>
      <c r="R93" s="63">
        <f t="shared" si="20"/>
        <v>0</v>
      </c>
      <c r="S93" s="63">
        <f t="shared" si="20"/>
        <v>0</v>
      </c>
      <c r="T93" s="63">
        <f t="shared" si="20"/>
        <v>0</v>
      </c>
      <c r="U93" s="63">
        <f t="shared" si="20"/>
        <v>0</v>
      </c>
      <c r="V93" s="282">
        <f t="shared" si="21"/>
        <v>0</v>
      </c>
      <c r="W93" s="282">
        <f t="shared" si="22"/>
        <v>0</v>
      </c>
      <c r="X93" s="282">
        <f t="shared" si="23"/>
        <v>0</v>
      </c>
      <c r="Y93" s="282">
        <f t="shared" si="24"/>
        <v>0</v>
      </c>
      <c r="Z93" s="282">
        <f t="shared" si="25"/>
        <v>0</v>
      </c>
      <c r="AA93" s="110"/>
    </row>
    <row r="94" spans="1:27" s="111" customFormat="1" ht="21" customHeight="1" x14ac:dyDescent="0.25">
      <c r="A94" s="147"/>
      <c r="B94" s="12"/>
      <c r="C94" s="95"/>
      <c r="D94" s="12"/>
      <c r="E94" s="12"/>
      <c r="F94" s="12"/>
      <c r="G94" s="283"/>
      <c r="H94" s="281"/>
      <c r="I94" s="281"/>
      <c r="J94" s="282">
        <f t="shared" si="17"/>
        <v>0</v>
      </c>
      <c r="K94" s="133"/>
      <c r="L94" s="146"/>
      <c r="M94" s="8">
        <f t="shared" si="18"/>
        <v>0</v>
      </c>
      <c r="N94" s="62"/>
      <c r="O94" s="62"/>
      <c r="P94" s="8">
        <f t="shared" si="19"/>
        <v>18</v>
      </c>
      <c r="Q94" s="63">
        <f t="shared" si="20"/>
        <v>0</v>
      </c>
      <c r="R94" s="63">
        <f t="shared" si="20"/>
        <v>0</v>
      </c>
      <c r="S94" s="63">
        <f t="shared" si="20"/>
        <v>0</v>
      </c>
      <c r="T94" s="63">
        <f t="shared" si="20"/>
        <v>0</v>
      </c>
      <c r="U94" s="63">
        <f t="shared" si="20"/>
        <v>0</v>
      </c>
      <c r="V94" s="282">
        <f t="shared" si="21"/>
        <v>0</v>
      </c>
      <c r="W94" s="282">
        <f t="shared" si="22"/>
        <v>0</v>
      </c>
      <c r="X94" s="282">
        <f t="shared" si="23"/>
        <v>0</v>
      </c>
      <c r="Y94" s="282">
        <f t="shared" si="24"/>
        <v>0</v>
      </c>
      <c r="Z94" s="282">
        <f t="shared" si="25"/>
        <v>0</v>
      </c>
      <c r="AA94" s="133"/>
    </row>
    <row r="95" spans="1:27" s="111" customFormat="1" ht="21" customHeight="1" x14ac:dyDescent="0.25">
      <c r="A95" s="136"/>
      <c r="B95" s="12"/>
      <c r="C95" s="230"/>
      <c r="D95" s="229"/>
      <c r="E95" s="12"/>
      <c r="F95" s="12"/>
      <c r="G95" s="283"/>
      <c r="H95" s="281"/>
      <c r="I95" s="283"/>
      <c r="J95" s="282">
        <f t="shared" si="17"/>
        <v>0</v>
      </c>
      <c r="K95" s="110"/>
      <c r="L95" s="62"/>
      <c r="M95" s="8">
        <f t="shared" si="18"/>
        <v>0</v>
      </c>
      <c r="N95" s="62"/>
      <c r="O95" s="62"/>
      <c r="P95" s="8">
        <f t="shared" si="19"/>
        <v>18</v>
      </c>
      <c r="Q95" s="63">
        <f t="shared" si="20"/>
        <v>0</v>
      </c>
      <c r="R95" s="63">
        <f t="shared" si="20"/>
        <v>0</v>
      </c>
      <c r="S95" s="63">
        <f t="shared" si="20"/>
        <v>0</v>
      </c>
      <c r="T95" s="63">
        <f t="shared" si="20"/>
        <v>0</v>
      </c>
      <c r="U95" s="63">
        <f t="shared" si="20"/>
        <v>0</v>
      </c>
      <c r="V95" s="282">
        <f t="shared" si="21"/>
        <v>0</v>
      </c>
      <c r="W95" s="282">
        <f t="shared" si="22"/>
        <v>0</v>
      </c>
      <c r="X95" s="282">
        <f t="shared" si="23"/>
        <v>0</v>
      </c>
      <c r="Y95" s="282">
        <f t="shared" si="24"/>
        <v>0</v>
      </c>
      <c r="Z95" s="282">
        <f t="shared" si="25"/>
        <v>0</v>
      </c>
      <c r="AA95" s="110"/>
    </row>
    <row r="96" spans="1:27" s="111" customFormat="1" ht="21" customHeight="1" x14ac:dyDescent="0.25">
      <c r="A96" s="136"/>
      <c r="B96" s="12"/>
      <c r="C96" s="95"/>
      <c r="D96" s="12"/>
      <c r="E96" s="12"/>
      <c r="F96" s="12"/>
      <c r="G96" s="283"/>
      <c r="H96" s="281"/>
      <c r="I96" s="283"/>
      <c r="J96" s="282">
        <f t="shared" si="17"/>
        <v>0</v>
      </c>
      <c r="K96" s="110"/>
      <c r="L96" s="62"/>
      <c r="M96" s="8">
        <f t="shared" si="18"/>
        <v>0</v>
      </c>
      <c r="N96" s="62"/>
      <c r="O96" s="62"/>
      <c r="P96" s="8">
        <f t="shared" si="19"/>
        <v>18</v>
      </c>
      <c r="Q96" s="63">
        <f t="shared" si="20"/>
        <v>0</v>
      </c>
      <c r="R96" s="63">
        <f t="shared" si="20"/>
        <v>0</v>
      </c>
      <c r="S96" s="63">
        <f t="shared" si="20"/>
        <v>0</v>
      </c>
      <c r="T96" s="63">
        <f t="shared" si="20"/>
        <v>0</v>
      </c>
      <c r="U96" s="63">
        <f t="shared" si="20"/>
        <v>0</v>
      </c>
      <c r="V96" s="282">
        <f t="shared" si="21"/>
        <v>0</v>
      </c>
      <c r="W96" s="282">
        <f t="shared" si="22"/>
        <v>0</v>
      </c>
      <c r="X96" s="282">
        <f t="shared" si="23"/>
        <v>0</v>
      </c>
      <c r="Y96" s="282">
        <f t="shared" si="24"/>
        <v>0</v>
      </c>
      <c r="Z96" s="282">
        <f t="shared" si="25"/>
        <v>0</v>
      </c>
      <c r="AA96" s="110"/>
    </row>
    <row r="97" spans="1:27" s="111" customFormat="1" ht="21" customHeight="1" x14ac:dyDescent="0.25">
      <c r="A97" s="136"/>
      <c r="B97" s="12"/>
      <c r="C97" s="95"/>
      <c r="D97" s="12"/>
      <c r="E97" s="12"/>
      <c r="F97" s="12"/>
      <c r="G97" s="283"/>
      <c r="H97" s="281"/>
      <c r="I97" s="283"/>
      <c r="J97" s="282">
        <f t="shared" si="17"/>
        <v>0</v>
      </c>
      <c r="K97" s="110"/>
      <c r="L97" s="62"/>
      <c r="M97" s="8">
        <f t="shared" si="18"/>
        <v>0</v>
      </c>
      <c r="N97" s="62"/>
      <c r="O97" s="62"/>
      <c r="P97" s="8">
        <f t="shared" si="19"/>
        <v>18</v>
      </c>
      <c r="Q97" s="63">
        <f t="shared" si="20"/>
        <v>0</v>
      </c>
      <c r="R97" s="63">
        <f t="shared" si="20"/>
        <v>0</v>
      </c>
      <c r="S97" s="63">
        <f t="shared" si="20"/>
        <v>0</v>
      </c>
      <c r="T97" s="63">
        <f t="shared" si="20"/>
        <v>0</v>
      </c>
      <c r="U97" s="63">
        <f t="shared" si="20"/>
        <v>0</v>
      </c>
      <c r="V97" s="282">
        <f t="shared" si="21"/>
        <v>0</v>
      </c>
      <c r="W97" s="282">
        <f t="shared" si="22"/>
        <v>0</v>
      </c>
      <c r="X97" s="282">
        <f t="shared" si="23"/>
        <v>0</v>
      </c>
      <c r="Y97" s="282">
        <f t="shared" si="24"/>
        <v>0</v>
      </c>
      <c r="Z97" s="282">
        <f t="shared" si="25"/>
        <v>0</v>
      </c>
      <c r="AA97" s="110"/>
    </row>
    <row r="98" spans="1:27" s="132" customFormat="1" ht="21" customHeight="1" x14ac:dyDescent="0.25">
      <c r="A98" s="136"/>
      <c r="B98" s="12"/>
      <c r="C98" s="95"/>
      <c r="D98" s="12"/>
      <c r="E98" s="12"/>
      <c r="F98" s="12"/>
      <c r="G98" s="281"/>
      <c r="H98" s="281"/>
      <c r="I98" s="283"/>
      <c r="J98" s="282">
        <f t="shared" si="17"/>
        <v>0</v>
      </c>
      <c r="K98" s="131"/>
      <c r="L98" s="62"/>
      <c r="M98" s="8">
        <f t="shared" si="18"/>
        <v>0</v>
      </c>
      <c r="N98" s="62"/>
      <c r="O98" s="62"/>
      <c r="P98" s="8">
        <f t="shared" si="19"/>
        <v>18</v>
      </c>
      <c r="Q98" s="63">
        <f t="shared" si="20"/>
        <v>0</v>
      </c>
      <c r="R98" s="63">
        <f t="shared" si="20"/>
        <v>0</v>
      </c>
      <c r="S98" s="63">
        <f t="shared" si="20"/>
        <v>0</v>
      </c>
      <c r="T98" s="63">
        <f t="shared" si="20"/>
        <v>0</v>
      </c>
      <c r="U98" s="63">
        <f t="shared" si="20"/>
        <v>0</v>
      </c>
      <c r="V98" s="282">
        <f t="shared" si="21"/>
        <v>0</v>
      </c>
      <c r="W98" s="282">
        <f t="shared" si="22"/>
        <v>0</v>
      </c>
      <c r="X98" s="282">
        <f t="shared" si="23"/>
        <v>0</v>
      </c>
      <c r="Y98" s="282">
        <f t="shared" si="24"/>
        <v>0</v>
      </c>
      <c r="Z98" s="282">
        <f t="shared" si="25"/>
        <v>0</v>
      </c>
      <c r="AA98" s="131"/>
    </row>
    <row r="99" spans="1:27" s="132" customFormat="1" ht="21" customHeight="1" x14ac:dyDescent="0.25">
      <c r="A99" s="136"/>
      <c r="B99" s="12"/>
      <c r="C99" s="95"/>
      <c r="D99" s="12"/>
      <c r="E99" s="12"/>
      <c r="F99" s="12"/>
      <c r="G99" s="281"/>
      <c r="H99" s="281"/>
      <c r="I99" s="283"/>
      <c r="J99" s="282">
        <f t="shared" si="17"/>
        <v>0</v>
      </c>
      <c r="K99" s="131"/>
      <c r="L99" s="62"/>
      <c r="M99" s="8">
        <f t="shared" si="18"/>
        <v>0</v>
      </c>
      <c r="N99" s="62"/>
      <c r="O99" s="62"/>
      <c r="P99" s="8">
        <f t="shared" si="19"/>
        <v>18</v>
      </c>
      <c r="Q99" s="63">
        <f t="shared" si="20"/>
        <v>0</v>
      </c>
      <c r="R99" s="63">
        <f t="shared" si="20"/>
        <v>0</v>
      </c>
      <c r="S99" s="63">
        <f t="shared" si="20"/>
        <v>0</v>
      </c>
      <c r="T99" s="63">
        <f t="shared" si="20"/>
        <v>0</v>
      </c>
      <c r="U99" s="63">
        <f t="shared" si="20"/>
        <v>0</v>
      </c>
      <c r="V99" s="282">
        <f t="shared" si="21"/>
        <v>0</v>
      </c>
      <c r="W99" s="282">
        <f t="shared" si="22"/>
        <v>0</v>
      </c>
      <c r="X99" s="282">
        <f t="shared" si="23"/>
        <v>0</v>
      </c>
      <c r="Y99" s="282">
        <f t="shared" si="24"/>
        <v>0</v>
      </c>
      <c r="Z99" s="282">
        <f t="shared" si="25"/>
        <v>0</v>
      </c>
      <c r="AA99" s="131"/>
    </row>
    <row r="100" spans="1:27" s="132" customFormat="1" ht="21" customHeight="1" x14ac:dyDescent="0.25">
      <c r="A100" s="136"/>
      <c r="B100" s="12"/>
      <c r="C100" s="95"/>
      <c r="D100" s="12"/>
      <c r="E100" s="12"/>
      <c r="F100" s="12"/>
      <c r="G100" s="281"/>
      <c r="H100" s="281"/>
      <c r="I100" s="283"/>
      <c r="J100" s="282">
        <f t="shared" si="17"/>
        <v>0</v>
      </c>
      <c r="K100" s="131"/>
      <c r="L100" s="62"/>
      <c r="M100" s="8">
        <f t="shared" si="18"/>
        <v>0</v>
      </c>
      <c r="N100" s="62"/>
      <c r="O100" s="62"/>
      <c r="P100" s="8">
        <f t="shared" si="19"/>
        <v>18</v>
      </c>
      <c r="Q100" s="63">
        <f t="shared" si="20"/>
        <v>0</v>
      </c>
      <c r="R100" s="63">
        <f t="shared" si="20"/>
        <v>0</v>
      </c>
      <c r="S100" s="63">
        <f t="shared" si="20"/>
        <v>0</v>
      </c>
      <c r="T100" s="63">
        <f t="shared" si="20"/>
        <v>0</v>
      </c>
      <c r="U100" s="63">
        <f t="shared" si="20"/>
        <v>0</v>
      </c>
      <c r="V100" s="282">
        <f t="shared" si="21"/>
        <v>0</v>
      </c>
      <c r="W100" s="282">
        <f t="shared" si="22"/>
        <v>0</v>
      </c>
      <c r="X100" s="282">
        <f t="shared" si="23"/>
        <v>0</v>
      </c>
      <c r="Y100" s="282">
        <f t="shared" si="24"/>
        <v>0</v>
      </c>
      <c r="Z100" s="282">
        <f t="shared" si="25"/>
        <v>0</v>
      </c>
      <c r="AA100" s="131"/>
    </row>
    <row r="101" spans="1:27" s="132" customFormat="1" ht="21" customHeight="1" x14ac:dyDescent="0.25">
      <c r="A101" s="136"/>
      <c r="B101" s="12"/>
      <c r="C101" s="95"/>
      <c r="D101" s="12"/>
      <c r="E101" s="12"/>
      <c r="F101" s="12"/>
      <c r="G101" s="281"/>
      <c r="H101" s="281"/>
      <c r="I101" s="283"/>
      <c r="J101" s="282">
        <f t="shared" si="17"/>
        <v>0</v>
      </c>
      <c r="K101" s="131"/>
      <c r="L101" s="62"/>
      <c r="M101" s="8">
        <f t="shared" si="18"/>
        <v>0</v>
      </c>
      <c r="N101" s="62"/>
      <c r="O101" s="62"/>
      <c r="P101" s="8">
        <f t="shared" si="19"/>
        <v>18</v>
      </c>
      <c r="Q101" s="63">
        <f t="shared" si="20"/>
        <v>0</v>
      </c>
      <c r="R101" s="63">
        <f t="shared" si="20"/>
        <v>0</v>
      </c>
      <c r="S101" s="63">
        <f t="shared" si="20"/>
        <v>0</v>
      </c>
      <c r="T101" s="63">
        <f t="shared" si="20"/>
        <v>0</v>
      </c>
      <c r="U101" s="63">
        <f t="shared" si="20"/>
        <v>0</v>
      </c>
      <c r="V101" s="282">
        <f t="shared" si="21"/>
        <v>0</v>
      </c>
      <c r="W101" s="282">
        <f t="shared" si="22"/>
        <v>0</v>
      </c>
      <c r="X101" s="282">
        <f t="shared" si="23"/>
        <v>0</v>
      </c>
      <c r="Y101" s="282">
        <f t="shared" si="24"/>
        <v>0</v>
      </c>
      <c r="Z101" s="282">
        <f t="shared" si="25"/>
        <v>0</v>
      </c>
      <c r="AA101" s="131"/>
    </row>
    <row r="102" spans="1:27" s="132" customFormat="1" ht="21" customHeight="1" x14ac:dyDescent="0.25">
      <c r="A102" s="136"/>
      <c r="B102" s="12"/>
      <c r="C102" s="95"/>
      <c r="D102" s="12"/>
      <c r="E102" s="12"/>
      <c r="F102" s="12"/>
      <c r="G102" s="281"/>
      <c r="H102" s="281"/>
      <c r="I102" s="283"/>
      <c r="J102" s="282">
        <f t="shared" si="17"/>
        <v>0</v>
      </c>
      <c r="K102" s="131"/>
      <c r="L102" s="62"/>
      <c r="M102" s="8">
        <f t="shared" si="18"/>
        <v>0</v>
      </c>
      <c r="N102" s="62"/>
      <c r="O102" s="62"/>
      <c r="P102" s="8">
        <f t="shared" si="19"/>
        <v>18</v>
      </c>
      <c r="Q102" s="63">
        <f t="shared" si="20"/>
        <v>0</v>
      </c>
      <c r="R102" s="63">
        <f t="shared" si="20"/>
        <v>0</v>
      </c>
      <c r="S102" s="63">
        <f t="shared" si="20"/>
        <v>0</v>
      </c>
      <c r="T102" s="63">
        <f t="shared" si="20"/>
        <v>0</v>
      </c>
      <c r="U102" s="63">
        <f t="shared" si="20"/>
        <v>0</v>
      </c>
      <c r="V102" s="282">
        <f t="shared" si="21"/>
        <v>0</v>
      </c>
      <c r="W102" s="282">
        <f t="shared" si="22"/>
        <v>0</v>
      </c>
      <c r="X102" s="282">
        <f t="shared" si="23"/>
        <v>0</v>
      </c>
      <c r="Y102" s="282">
        <f t="shared" si="24"/>
        <v>0</v>
      </c>
      <c r="Z102" s="282">
        <f t="shared" si="25"/>
        <v>0</v>
      </c>
      <c r="AA102" s="131"/>
    </row>
    <row r="103" spans="1:27" s="145" customFormat="1" ht="21" customHeight="1" x14ac:dyDescent="0.25">
      <c r="A103" s="224"/>
      <c r="B103" s="12"/>
      <c r="C103" s="225"/>
      <c r="D103" s="101"/>
      <c r="E103" s="101"/>
      <c r="F103" s="101"/>
      <c r="G103" s="284"/>
      <c r="H103" s="284"/>
      <c r="I103" s="284"/>
      <c r="J103" s="282">
        <f t="shared" si="17"/>
        <v>0</v>
      </c>
      <c r="K103" s="144"/>
      <c r="L103" s="62"/>
      <c r="M103" s="8">
        <f t="shared" si="18"/>
        <v>0</v>
      </c>
      <c r="N103" s="62"/>
      <c r="O103" s="62"/>
      <c r="P103" s="8">
        <f t="shared" si="19"/>
        <v>18</v>
      </c>
      <c r="Q103" s="63">
        <f t="shared" si="20"/>
        <v>0</v>
      </c>
      <c r="R103" s="63">
        <f t="shared" si="20"/>
        <v>0</v>
      </c>
      <c r="S103" s="63">
        <f t="shared" si="20"/>
        <v>0</v>
      </c>
      <c r="T103" s="63">
        <f t="shared" si="20"/>
        <v>0</v>
      </c>
      <c r="U103" s="63">
        <f t="shared" si="20"/>
        <v>0</v>
      </c>
      <c r="V103" s="282">
        <f t="shared" si="21"/>
        <v>0</v>
      </c>
      <c r="W103" s="282">
        <f t="shared" si="22"/>
        <v>0</v>
      </c>
      <c r="X103" s="282">
        <f t="shared" si="23"/>
        <v>0</v>
      </c>
      <c r="Y103" s="282">
        <f t="shared" si="24"/>
        <v>0</v>
      </c>
      <c r="Z103" s="282">
        <f t="shared" si="25"/>
        <v>0</v>
      </c>
      <c r="AA103" s="144"/>
    </row>
    <row r="104" spans="1:27" s="111" customFormat="1" ht="21" customHeight="1" x14ac:dyDescent="0.25">
      <c r="A104" s="136"/>
      <c r="B104" s="12"/>
      <c r="C104" s="95"/>
      <c r="D104" s="12"/>
      <c r="E104" s="12"/>
      <c r="F104" s="12"/>
      <c r="G104" s="281"/>
      <c r="H104" s="281"/>
      <c r="I104" s="283"/>
      <c r="J104" s="282">
        <f t="shared" si="17"/>
        <v>0</v>
      </c>
      <c r="K104" s="110"/>
      <c r="L104" s="62"/>
      <c r="M104" s="8">
        <f t="shared" si="18"/>
        <v>0</v>
      </c>
      <c r="N104" s="62"/>
      <c r="O104" s="62"/>
      <c r="P104" s="8">
        <f t="shared" si="19"/>
        <v>18</v>
      </c>
      <c r="Q104" s="63">
        <f t="shared" si="20"/>
        <v>0</v>
      </c>
      <c r="R104" s="63">
        <f t="shared" si="20"/>
        <v>0</v>
      </c>
      <c r="S104" s="63">
        <f t="shared" si="20"/>
        <v>0</v>
      </c>
      <c r="T104" s="63">
        <f t="shared" si="20"/>
        <v>0</v>
      </c>
      <c r="U104" s="63">
        <f t="shared" si="20"/>
        <v>0</v>
      </c>
      <c r="V104" s="282">
        <f t="shared" si="21"/>
        <v>0</v>
      </c>
      <c r="W104" s="282">
        <f t="shared" si="22"/>
        <v>0</v>
      </c>
      <c r="X104" s="282">
        <f t="shared" si="23"/>
        <v>0</v>
      </c>
      <c r="Y104" s="282">
        <f t="shared" si="24"/>
        <v>0</v>
      </c>
      <c r="Z104" s="282">
        <f t="shared" si="25"/>
        <v>0</v>
      </c>
      <c r="AA104" s="110"/>
    </row>
    <row r="105" spans="1:27" s="111" customFormat="1" ht="21" customHeight="1" x14ac:dyDescent="0.25">
      <c r="A105" s="136"/>
      <c r="B105" s="12"/>
      <c r="C105" s="95"/>
      <c r="D105" s="12"/>
      <c r="E105" s="12"/>
      <c r="F105" s="12"/>
      <c r="G105" s="281"/>
      <c r="H105" s="281"/>
      <c r="I105" s="283"/>
      <c r="J105" s="282">
        <f t="shared" si="17"/>
        <v>0</v>
      </c>
      <c r="K105" s="110"/>
      <c r="L105" s="62"/>
      <c r="M105" s="8">
        <f t="shared" si="18"/>
        <v>0</v>
      </c>
      <c r="N105" s="62"/>
      <c r="O105" s="62"/>
      <c r="P105" s="8">
        <f t="shared" si="19"/>
        <v>18</v>
      </c>
      <c r="Q105" s="63">
        <f t="shared" si="20"/>
        <v>0</v>
      </c>
      <c r="R105" s="63">
        <f t="shared" si="20"/>
        <v>0</v>
      </c>
      <c r="S105" s="63">
        <f t="shared" si="20"/>
        <v>0</v>
      </c>
      <c r="T105" s="63">
        <f t="shared" si="20"/>
        <v>0</v>
      </c>
      <c r="U105" s="63">
        <f t="shared" si="20"/>
        <v>0</v>
      </c>
      <c r="V105" s="282">
        <f t="shared" si="21"/>
        <v>0</v>
      </c>
      <c r="W105" s="282">
        <f t="shared" si="22"/>
        <v>0</v>
      </c>
      <c r="X105" s="282">
        <f t="shared" si="23"/>
        <v>0</v>
      </c>
      <c r="Y105" s="282">
        <f t="shared" si="24"/>
        <v>0</v>
      </c>
      <c r="Z105" s="282">
        <f t="shared" si="25"/>
        <v>0</v>
      </c>
      <c r="AA105" s="110"/>
    </row>
    <row r="106" spans="1:27" s="111" customFormat="1" ht="21" customHeight="1" x14ac:dyDescent="0.25">
      <c r="A106" s="136"/>
      <c r="B106" s="12"/>
      <c r="C106" s="95"/>
      <c r="D106" s="12"/>
      <c r="E106" s="12"/>
      <c r="F106" s="12"/>
      <c r="G106" s="281"/>
      <c r="H106" s="281"/>
      <c r="I106" s="283"/>
      <c r="J106" s="282">
        <f t="shared" si="17"/>
        <v>0</v>
      </c>
      <c r="K106" s="110"/>
      <c r="L106" s="62"/>
      <c r="M106" s="8">
        <f t="shared" si="18"/>
        <v>0</v>
      </c>
      <c r="N106" s="62"/>
      <c r="O106" s="62"/>
      <c r="P106" s="8">
        <f t="shared" si="19"/>
        <v>18</v>
      </c>
      <c r="Q106" s="63">
        <f t="shared" si="20"/>
        <v>0</v>
      </c>
      <c r="R106" s="63">
        <f t="shared" si="20"/>
        <v>0</v>
      </c>
      <c r="S106" s="63">
        <f t="shared" si="20"/>
        <v>0</v>
      </c>
      <c r="T106" s="63">
        <f t="shared" si="20"/>
        <v>0</v>
      </c>
      <c r="U106" s="63">
        <f t="shared" si="20"/>
        <v>0</v>
      </c>
      <c r="V106" s="282">
        <f t="shared" si="21"/>
        <v>0</v>
      </c>
      <c r="W106" s="282">
        <f t="shared" si="22"/>
        <v>0</v>
      </c>
      <c r="X106" s="282">
        <f t="shared" si="23"/>
        <v>0</v>
      </c>
      <c r="Y106" s="282">
        <f t="shared" si="24"/>
        <v>0</v>
      </c>
      <c r="Z106" s="282">
        <f t="shared" si="25"/>
        <v>0</v>
      </c>
      <c r="AA106" s="110"/>
    </row>
    <row r="107" spans="1:27" s="111" customFormat="1" ht="21" customHeight="1" x14ac:dyDescent="0.25">
      <c r="A107" s="136"/>
      <c r="B107" s="12"/>
      <c r="C107" s="95"/>
      <c r="D107" s="12"/>
      <c r="E107" s="12"/>
      <c r="F107" s="12"/>
      <c r="G107" s="281"/>
      <c r="H107" s="281"/>
      <c r="I107" s="283"/>
      <c r="J107" s="282">
        <f t="shared" si="17"/>
        <v>0</v>
      </c>
      <c r="K107" s="110"/>
      <c r="L107" s="62"/>
      <c r="M107" s="8">
        <f t="shared" si="18"/>
        <v>0</v>
      </c>
      <c r="N107" s="62"/>
      <c r="O107" s="62"/>
      <c r="P107" s="8">
        <f t="shared" si="19"/>
        <v>18</v>
      </c>
      <c r="Q107" s="63">
        <f t="shared" si="20"/>
        <v>0</v>
      </c>
      <c r="R107" s="63">
        <f t="shared" si="20"/>
        <v>0</v>
      </c>
      <c r="S107" s="63">
        <f t="shared" si="20"/>
        <v>0</v>
      </c>
      <c r="T107" s="63">
        <f t="shared" si="20"/>
        <v>0</v>
      </c>
      <c r="U107" s="63">
        <f t="shared" si="20"/>
        <v>0</v>
      </c>
      <c r="V107" s="282">
        <f t="shared" si="21"/>
        <v>0</v>
      </c>
      <c r="W107" s="282">
        <f t="shared" si="22"/>
        <v>0</v>
      </c>
      <c r="X107" s="282">
        <f t="shared" si="23"/>
        <v>0</v>
      </c>
      <c r="Y107" s="282">
        <f t="shared" si="24"/>
        <v>0</v>
      </c>
      <c r="Z107" s="282">
        <f t="shared" si="25"/>
        <v>0</v>
      </c>
      <c r="AA107" s="110"/>
    </row>
    <row r="108" spans="1:27" s="132" customFormat="1" ht="21" customHeight="1" x14ac:dyDescent="0.25">
      <c r="A108" s="136"/>
      <c r="B108" s="12"/>
      <c r="C108" s="95"/>
      <c r="D108" s="12"/>
      <c r="E108" s="12"/>
      <c r="F108" s="12"/>
      <c r="G108" s="281"/>
      <c r="H108" s="281"/>
      <c r="I108" s="283"/>
      <c r="J108" s="282">
        <f t="shared" si="17"/>
        <v>0</v>
      </c>
      <c r="K108" s="131"/>
      <c r="L108" s="62"/>
      <c r="M108" s="8">
        <f t="shared" si="18"/>
        <v>0</v>
      </c>
      <c r="N108" s="62"/>
      <c r="O108" s="62"/>
      <c r="P108" s="8">
        <f t="shared" si="19"/>
        <v>18</v>
      </c>
      <c r="Q108" s="63">
        <f t="shared" si="20"/>
        <v>0</v>
      </c>
      <c r="R108" s="63">
        <f t="shared" si="20"/>
        <v>0</v>
      </c>
      <c r="S108" s="63">
        <f t="shared" si="20"/>
        <v>0</v>
      </c>
      <c r="T108" s="63">
        <f t="shared" si="20"/>
        <v>0</v>
      </c>
      <c r="U108" s="63">
        <f t="shared" si="20"/>
        <v>0</v>
      </c>
      <c r="V108" s="282">
        <f t="shared" si="21"/>
        <v>0</v>
      </c>
      <c r="W108" s="282">
        <f t="shared" si="22"/>
        <v>0</v>
      </c>
      <c r="X108" s="282">
        <f t="shared" si="23"/>
        <v>0</v>
      </c>
      <c r="Y108" s="282">
        <f t="shared" si="24"/>
        <v>0</v>
      </c>
      <c r="Z108" s="282">
        <f t="shared" si="25"/>
        <v>0</v>
      </c>
      <c r="AA108" s="131"/>
    </row>
    <row r="109" spans="1:27" s="111" customFormat="1" ht="21" customHeight="1" x14ac:dyDescent="0.25">
      <c r="A109" s="136"/>
      <c r="B109" s="12"/>
      <c r="C109" s="95"/>
      <c r="D109" s="12"/>
      <c r="E109" s="12"/>
      <c r="F109" s="12"/>
      <c r="G109" s="281"/>
      <c r="H109" s="281"/>
      <c r="I109" s="283"/>
      <c r="J109" s="282">
        <f t="shared" si="17"/>
        <v>0</v>
      </c>
      <c r="K109" s="110"/>
      <c r="L109" s="62"/>
      <c r="M109" s="8">
        <f t="shared" si="18"/>
        <v>0</v>
      </c>
      <c r="N109" s="62"/>
      <c r="O109" s="62"/>
      <c r="P109" s="8">
        <f t="shared" si="19"/>
        <v>18</v>
      </c>
      <c r="Q109" s="63">
        <f t="shared" si="20"/>
        <v>0</v>
      </c>
      <c r="R109" s="63">
        <f t="shared" si="20"/>
        <v>0</v>
      </c>
      <c r="S109" s="63">
        <f t="shared" si="20"/>
        <v>0</v>
      </c>
      <c r="T109" s="63">
        <f t="shared" si="20"/>
        <v>0</v>
      </c>
      <c r="U109" s="63">
        <f t="shared" si="20"/>
        <v>0</v>
      </c>
      <c r="V109" s="282">
        <f t="shared" si="21"/>
        <v>0</v>
      </c>
      <c r="W109" s="282">
        <f t="shared" si="22"/>
        <v>0</v>
      </c>
      <c r="X109" s="282">
        <f t="shared" si="23"/>
        <v>0</v>
      </c>
      <c r="Y109" s="282">
        <f t="shared" si="24"/>
        <v>0</v>
      </c>
      <c r="Z109" s="282">
        <f t="shared" si="25"/>
        <v>0</v>
      </c>
      <c r="AA109" s="110"/>
    </row>
    <row r="110" spans="1:27" s="111" customFormat="1" ht="21" customHeight="1" x14ac:dyDescent="0.25">
      <c r="A110" s="136"/>
      <c r="B110" s="12"/>
      <c r="C110" s="95"/>
      <c r="D110" s="12"/>
      <c r="E110" s="12"/>
      <c r="F110" s="12"/>
      <c r="G110" s="281"/>
      <c r="H110" s="281"/>
      <c r="I110" s="283"/>
      <c r="J110" s="282">
        <f t="shared" si="17"/>
        <v>0</v>
      </c>
      <c r="K110" s="110"/>
      <c r="L110" s="62"/>
      <c r="M110" s="8">
        <f t="shared" si="18"/>
        <v>0</v>
      </c>
      <c r="N110" s="62"/>
      <c r="O110" s="62"/>
      <c r="P110" s="8">
        <f t="shared" si="19"/>
        <v>18</v>
      </c>
      <c r="Q110" s="63">
        <f t="shared" si="20"/>
        <v>0</v>
      </c>
      <c r="R110" s="63">
        <f t="shared" si="20"/>
        <v>0</v>
      </c>
      <c r="S110" s="63">
        <f t="shared" si="20"/>
        <v>0</v>
      </c>
      <c r="T110" s="63">
        <f t="shared" si="20"/>
        <v>0</v>
      </c>
      <c r="U110" s="63">
        <f t="shared" si="20"/>
        <v>0</v>
      </c>
      <c r="V110" s="282">
        <f t="shared" si="21"/>
        <v>0</v>
      </c>
      <c r="W110" s="282">
        <f t="shared" si="22"/>
        <v>0</v>
      </c>
      <c r="X110" s="282">
        <f t="shared" si="23"/>
        <v>0</v>
      </c>
      <c r="Y110" s="282">
        <f t="shared" si="24"/>
        <v>0</v>
      </c>
      <c r="Z110" s="282">
        <f t="shared" si="25"/>
        <v>0</v>
      </c>
      <c r="AA110" s="110"/>
    </row>
    <row r="111" spans="1:27" s="111" customFormat="1" ht="21" customHeight="1" x14ac:dyDescent="0.25">
      <c r="A111" s="136"/>
      <c r="B111" s="12"/>
      <c r="C111" s="95"/>
      <c r="D111" s="12"/>
      <c r="E111" s="12"/>
      <c r="F111" s="12"/>
      <c r="G111" s="281"/>
      <c r="H111" s="281"/>
      <c r="I111" s="283"/>
      <c r="J111" s="282">
        <f t="shared" si="17"/>
        <v>0</v>
      </c>
      <c r="K111" s="110"/>
      <c r="L111" s="62"/>
      <c r="M111" s="8">
        <f t="shared" si="18"/>
        <v>0</v>
      </c>
      <c r="N111" s="62"/>
      <c r="O111" s="62"/>
      <c r="P111" s="8">
        <f t="shared" si="19"/>
        <v>18</v>
      </c>
      <c r="Q111" s="63">
        <f t="shared" si="20"/>
        <v>0</v>
      </c>
      <c r="R111" s="63">
        <f t="shared" si="20"/>
        <v>0</v>
      </c>
      <c r="S111" s="63">
        <f t="shared" si="20"/>
        <v>0</v>
      </c>
      <c r="T111" s="63">
        <f t="shared" si="20"/>
        <v>0</v>
      </c>
      <c r="U111" s="63">
        <f t="shared" si="20"/>
        <v>0</v>
      </c>
      <c r="V111" s="282">
        <f t="shared" si="21"/>
        <v>0</v>
      </c>
      <c r="W111" s="282">
        <f t="shared" si="22"/>
        <v>0</v>
      </c>
      <c r="X111" s="282">
        <f t="shared" si="23"/>
        <v>0</v>
      </c>
      <c r="Y111" s="282">
        <f t="shared" si="24"/>
        <v>0</v>
      </c>
      <c r="Z111" s="282">
        <f t="shared" si="25"/>
        <v>0</v>
      </c>
      <c r="AA111" s="110"/>
    </row>
    <row r="112" spans="1:27" s="111" customFormat="1" ht="21" customHeight="1" x14ac:dyDescent="0.25">
      <c r="A112" s="136"/>
      <c r="B112" s="12"/>
      <c r="C112" s="95"/>
      <c r="D112" s="12"/>
      <c r="E112" s="12"/>
      <c r="F112" s="12"/>
      <c r="G112" s="281"/>
      <c r="H112" s="281"/>
      <c r="I112" s="283"/>
      <c r="J112" s="282">
        <f t="shared" si="17"/>
        <v>0</v>
      </c>
      <c r="K112" s="110"/>
      <c r="L112" s="62"/>
      <c r="M112" s="8">
        <f t="shared" si="18"/>
        <v>0</v>
      </c>
      <c r="N112" s="62"/>
      <c r="O112" s="62"/>
      <c r="P112" s="8">
        <f t="shared" si="19"/>
        <v>18</v>
      </c>
      <c r="Q112" s="63">
        <f t="shared" si="20"/>
        <v>0</v>
      </c>
      <c r="R112" s="63">
        <f t="shared" si="20"/>
        <v>0</v>
      </c>
      <c r="S112" s="63">
        <f t="shared" si="20"/>
        <v>0</v>
      </c>
      <c r="T112" s="63">
        <f t="shared" si="20"/>
        <v>0</v>
      </c>
      <c r="U112" s="63">
        <f t="shared" si="20"/>
        <v>0</v>
      </c>
      <c r="V112" s="282">
        <f t="shared" si="21"/>
        <v>0</v>
      </c>
      <c r="W112" s="282">
        <f t="shared" si="22"/>
        <v>0</v>
      </c>
      <c r="X112" s="282">
        <f t="shared" si="23"/>
        <v>0</v>
      </c>
      <c r="Y112" s="282">
        <f t="shared" si="24"/>
        <v>0</v>
      </c>
      <c r="Z112" s="282">
        <f t="shared" si="25"/>
        <v>0</v>
      </c>
      <c r="AA112" s="110"/>
    </row>
    <row r="113" spans="1:27" s="111" customFormat="1" ht="21" customHeight="1" x14ac:dyDescent="0.25">
      <c r="A113" s="136"/>
      <c r="B113" s="12"/>
      <c r="C113" s="95"/>
      <c r="D113" s="12"/>
      <c r="E113" s="12"/>
      <c r="F113" s="12"/>
      <c r="G113" s="283"/>
      <c r="H113" s="281"/>
      <c r="I113" s="283"/>
      <c r="J113" s="282">
        <f t="shared" si="17"/>
        <v>0</v>
      </c>
      <c r="K113" s="110"/>
      <c r="L113" s="62"/>
      <c r="M113" s="8">
        <f t="shared" si="18"/>
        <v>0</v>
      </c>
      <c r="N113" s="62"/>
      <c r="O113" s="62"/>
      <c r="P113" s="8">
        <f t="shared" si="19"/>
        <v>18</v>
      </c>
      <c r="Q113" s="63">
        <f t="shared" si="20"/>
        <v>0</v>
      </c>
      <c r="R113" s="63">
        <f t="shared" si="20"/>
        <v>0</v>
      </c>
      <c r="S113" s="63">
        <f t="shared" si="20"/>
        <v>0</v>
      </c>
      <c r="T113" s="63">
        <f t="shared" si="20"/>
        <v>0</v>
      </c>
      <c r="U113" s="63">
        <f t="shared" si="20"/>
        <v>0</v>
      </c>
      <c r="V113" s="282">
        <f t="shared" si="21"/>
        <v>0</v>
      </c>
      <c r="W113" s="282">
        <f t="shared" si="22"/>
        <v>0</v>
      </c>
      <c r="X113" s="282">
        <f t="shared" si="23"/>
        <v>0</v>
      </c>
      <c r="Y113" s="282">
        <f t="shared" si="24"/>
        <v>0</v>
      </c>
      <c r="Z113" s="282">
        <f t="shared" si="25"/>
        <v>0</v>
      </c>
      <c r="AA113" s="110"/>
    </row>
    <row r="114" spans="1:27" s="111" customFormat="1" ht="21" customHeight="1" x14ac:dyDescent="0.25">
      <c r="A114" s="136"/>
      <c r="B114" s="12"/>
      <c r="C114" s="95"/>
      <c r="D114" s="12"/>
      <c r="E114" s="12"/>
      <c r="F114" s="12"/>
      <c r="G114" s="281"/>
      <c r="H114" s="281"/>
      <c r="I114" s="283"/>
      <c r="J114" s="282">
        <f t="shared" si="17"/>
        <v>0</v>
      </c>
      <c r="K114" s="110"/>
      <c r="L114" s="62"/>
      <c r="M114" s="8">
        <f t="shared" si="18"/>
        <v>0</v>
      </c>
      <c r="N114" s="62"/>
      <c r="O114" s="62"/>
      <c r="P114" s="8">
        <f t="shared" si="19"/>
        <v>18</v>
      </c>
      <c r="Q114" s="63">
        <f t="shared" si="20"/>
        <v>0</v>
      </c>
      <c r="R114" s="63">
        <f t="shared" si="20"/>
        <v>0</v>
      </c>
      <c r="S114" s="63">
        <f t="shared" si="20"/>
        <v>0</v>
      </c>
      <c r="T114" s="63">
        <f t="shared" si="20"/>
        <v>0</v>
      </c>
      <c r="U114" s="63">
        <f t="shared" si="20"/>
        <v>0</v>
      </c>
      <c r="V114" s="282">
        <f t="shared" si="21"/>
        <v>0</v>
      </c>
      <c r="W114" s="282">
        <f t="shared" si="22"/>
        <v>0</v>
      </c>
      <c r="X114" s="282">
        <f t="shared" si="23"/>
        <v>0</v>
      </c>
      <c r="Y114" s="282">
        <f t="shared" si="24"/>
        <v>0</v>
      </c>
      <c r="Z114" s="282">
        <f t="shared" si="25"/>
        <v>0</v>
      </c>
      <c r="AA114" s="110"/>
    </row>
    <row r="115" spans="1:27" s="111" customFormat="1" ht="21" customHeight="1" x14ac:dyDescent="0.25">
      <c r="A115" s="136"/>
      <c r="B115" s="12"/>
      <c r="C115" s="95"/>
      <c r="D115" s="12"/>
      <c r="E115" s="12"/>
      <c r="F115" s="12"/>
      <c r="G115" s="283"/>
      <c r="H115" s="281"/>
      <c r="I115" s="283"/>
      <c r="J115" s="282">
        <f t="shared" si="17"/>
        <v>0</v>
      </c>
      <c r="K115" s="110"/>
      <c r="L115" s="62"/>
      <c r="M115" s="8">
        <f t="shared" si="18"/>
        <v>0</v>
      </c>
      <c r="N115" s="62"/>
      <c r="O115" s="62"/>
      <c r="P115" s="8">
        <f t="shared" si="19"/>
        <v>18</v>
      </c>
      <c r="Q115" s="63">
        <f t="shared" si="20"/>
        <v>0</v>
      </c>
      <c r="R115" s="63">
        <f t="shared" si="20"/>
        <v>0</v>
      </c>
      <c r="S115" s="63">
        <f t="shared" si="20"/>
        <v>0</v>
      </c>
      <c r="T115" s="63">
        <f t="shared" si="20"/>
        <v>0</v>
      </c>
      <c r="U115" s="63">
        <f t="shared" si="20"/>
        <v>0</v>
      </c>
      <c r="V115" s="282">
        <f t="shared" si="21"/>
        <v>0</v>
      </c>
      <c r="W115" s="282">
        <f t="shared" si="22"/>
        <v>0</v>
      </c>
      <c r="X115" s="282">
        <f t="shared" si="23"/>
        <v>0</v>
      </c>
      <c r="Y115" s="282">
        <f t="shared" si="24"/>
        <v>0</v>
      </c>
      <c r="Z115" s="282">
        <f t="shared" si="25"/>
        <v>0</v>
      </c>
      <c r="AA115" s="110"/>
    </row>
    <row r="116" spans="1:27" s="111" customFormat="1" ht="21" customHeight="1" x14ac:dyDescent="0.25">
      <c r="A116" s="136"/>
      <c r="B116" s="12"/>
      <c r="C116" s="230"/>
      <c r="D116" s="229"/>
      <c r="E116" s="12"/>
      <c r="F116" s="12"/>
      <c r="G116" s="281"/>
      <c r="H116" s="281"/>
      <c r="I116" s="283"/>
      <c r="J116" s="282">
        <f t="shared" si="17"/>
        <v>0</v>
      </c>
      <c r="K116" s="110"/>
      <c r="L116" s="62"/>
      <c r="M116" s="8">
        <f t="shared" si="18"/>
        <v>0</v>
      </c>
      <c r="N116" s="62"/>
      <c r="O116" s="62"/>
      <c r="P116" s="8">
        <f t="shared" si="19"/>
        <v>18</v>
      </c>
      <c r="Q116" s="63">
        <f t="shared" si="20"/>
        <v>0</v>
      </c>
      <c r="R116" s="63">
        <f t="shared" si="20"/>
        <v>0</v>
      </c>
      <c r="S116" s="63">
        <f t="shared" si="20"/>
        <v>0</v>
      </c>
      <c r="T116" s="63">
        <f t="shared" si="20"/>
        <v>0</v>
      </c>
      <c r="U116" s="63">
        <f t="shared" si="20"/>
        <v>0</v>
      </c>
      <c r="V116" s="282">
        <f t="shared" si="21"/>
        <v>0</v>
      </c>
      <c r="W116" s="282">
        <f t="shared" si="22"/>
        <v>0</v>
      </c>
      <c r="X116" s="282">
        <f t="shared" si="23"/>
        <v>0</v>
      </c>
      <c r="Y116" s="282">
        <f t="shared" si="24"/>
        <v>0</v>
      </c>
      <c r="Z116" s="282">
        <f t="shared" si="25"/>
        <v>0</v>
      </c>
      <c r="AA116" s="110"/>
    </row>
    <row r="117" spans="1:27" s="111" customFormat="1" ht="21" customHeight="1" x14ac:dyDescent="0.25">
      <c r="A117" s="136"/>
      <c r="B117" s="12"/>
      <c r="C117" s="95"/>
      <c r="D117" s="12"/>
      <c r="E117" s="12"/>
      <c r="F117" s="12"/>
      <c r="G117" s="281"/>
      <c r="H117" s="281"/>
      <c r="I117" s="283"/>
      <c r="J117" s="282">
        <f t="shared" si="17"/>
        <v>0</v>
      </c>
      <c r="K117" s="110"/>
      <c r="L117" s="62"/>
      <c r="M117" s="8">
        <f t="shared" si="18"/>
        <v>0</v>
      </c>
      <c r="N117" s="62"/>
      <c r="O117" s="62"/>
      <c r="P117" s="8">
        <f t="shared" si="19"/>
        <v>18</v>
      </c>
      <c r="Q117" s="63">
        <f t="shared" si="20"/>
        <v>0</v>
      </c>
      <c r="R117" s="63">
        <f t="shared" si="20"/>
        <v>0</v>
      </c>
      <c r="S117" s="63">
        <f t="shared" si="20"/>
        <v>0</v>
      </c>
      <c r="T117" s="63">
        <f t="shared" si="20"/>
        <v>0</v>
      </c>
      <c r="U117" s="63">
        <f t="shared" si="20"/>
        <v>0</v>
      </c>
      <c r="V117" s="282">
        <f t="shared" si="21"/>
        <v>0</v>
      </c>
      <c r="W117" s="282">
        <f t="shared" si="22"/>
        <v>0</v>
      </c>
      <c r="X117" s="282">
        <f t="shared" si="23"/>
        <v>0</v>
      </c>
      <c r="Y117" s="282">
        <f t="shared" si="24"/>
        <v>0</v>
      </c>
      <c r="Z117" s="282">
        <f t="shared" si="25"/>
        <v>0</v>
      </c>
      <c r="AA117" s="110"/>
    </row>
    <row r="118" spans="1:27" s="111" customFormat="1" ht="21" customHeight="1" x14ac:dyDescent="0.25">
      <c r="A118" s="136"/>
      <c r="B118" s="12"/>
      <c r="C118" s="95"/>
      <c r="D118" s="12"/>
      <c r="E118" s="12"/>
      <c r="F118" s="12"/>
      <c r="G118" s="281"/>
      <c r="H118" s="281"/>
      <c r="I118" s="283"/>
      <c r="J118" s="282">
        <f t="shared" si="17"/>
        <v>0</v>
      </c>
      <c r="K118" s="110"/>
      <c r="L118" s="62"/>
      <c r="M118" s="8">
        <f t="shared" si="18"/>
        <v>0</v>
      </c>
      <c r="N118" s="62"/>
      <c r="O118" s="62"/>
      <c r="P118" s="8">
        <f t="shared" si="19"/>
        <v>18</v>
      </c>
      <c r="Q118" s="63">
        <f t="shared" si="20"/>
        <v>0</v>
      </c>
      <c r="R118" s="63">
        <f t="shared" si="20"/>
        <v>0</v>
      </c>
      <c r="S118" s="63">
        <f t="shared" si="20"/>
        <v>0</v>
      </c>
      <c r="T118" s="63">
        <f t="shared" si="20"/>
        <v>0</v>
      </c>
      <c r="U118" s="63">
        <f t="shared" si="20"/>
        <v>0</v>
      </c>
      <c r="V118" s="282">
        <f t="shared" si="21"/>
        <v>0</v>
      </c>
      <c r="W118" s="282">
        <f t="shared" si="22"/>
        <v>0</v>
      </c>
      <c r="X118" s="282">
        <f t="shared" si="23"/>
        <v>0</v>
      </c>
      <c r="Y118" s="282">
        <f t="shared" si="24"/>
        <v>0</v>
      </c>
      <c r="Z118" s="282">
        <f t="shared" si="25"/>
        <v>0</v>
      </c>
      <c r="AA118" s="110"/>
    </row>
    <row r="119" spans="1:27" s="111" customFormat="1" ht="21" customHeight="1" x14ac:dyDescent="0.25">
      <c r="A119" s="136"/>
      <c r="B119" s="12"/>
      <c r="C119" s="95"/>
      <c r="D119" s="12"/>
      <c r="E119" s="12"/>
      <c r="F119" s="12"/>
      <c r="G119" s="281"/>
      <c r="H119" s="281"/>
      <c r="I119" s="283"/>
      <c r="J119" s="282">
        <f t="shared" si="17"/>
        <v>0</v>
      </c>
      <c r="K119" s="110"/>
      <c r="L119" s="62"/>
      <c r="M119" s="8">
        <f t="shared" si="18"/>
        <v>0</v>
      </c>
      <c r="N119" s="62"/>
      <c r="O119" s="62"/>
      <c r="P119" s="8">
        <f t="shared" si="19"/>
        <v>18</v>
      </c>
      <c r="Q119" s="63">
        <f t="shared" si="20"/>
        <v>0</v>
      </c>
      <c r="R119" s="63">
        <f t="shared" si="20"/>
        <v>0</v>
      </c>
      <c r="S119" s="63">
        <f t="shared" si="20"/>
        <v>0</v>
      </c>
      <c r="T119" s="63">
        <f t="shared" si="20"/>
        <v>0</v>
      </c>
      <c r="U119" s="63">
        <f t="shared" si="20"/>
        <v>0</v>
      </c>
      <c r="V119" s="282">
        <f t="shared" si="21"/>
        <v>0</v>
      </c>
      <c r="W119" s="282">
        <f t="shared" si="22"/>
        <v>0</v>
      </c>
      <c r="X119" s="282">
        <f t="shared" si="23"/>
        <v>0</v>
      </c>
      <c r="Y119" s="282">
        <f t="shared" si="24"/>
        <v>0</v>
      </c>
      <c r="Z119" s="282">
        <f t="shared" si="25"/>
        <v>0</v>
      </c>
      <c r="AA119" s="110"/>
    </row>
    <row r="120" spans="1:27" s="111" customFormat="1" ht="21" customHeight="1" x14ac:dyDescent="0.25">
      <c r="A120" s="136"/>
      <c r="B120" s="12"/>
      <c r="C120" s="95"/>
      <c r="D120" s="12"/>
      <c r="E120" s="12"/>
      <c r="F120" s="12"/>
      <c r="G120" s="281"/>
      <c r="H120" s="281"/>
      <c r="I120" s="283"/>
      <c r="J120" s="282">
        <f t="shared" si="17"/>
        <v>0</v>
      </c>
      <c r="K120" s="110"/>
      <c r="L120" s="62"/>
      <c r="M120" s="8">
        <f t="shared" si="18"/>
        <v>0</v>
      </c>
      <c r="N120" s="62"/>
      <c r="O120" s="62"/>
      <c r="P120" s="8">
        <f t="shared" si="19"/>
        <v>18</v>
      </c>
      <c r="Q120" s="63">
        <f t="shared" si="20"/>
        <v>0</v>
      </c>
      <c r="R120" s="63">
        <f t="shared" si="20"/>
        <v>0</v>
      </c>
      <c r="S120" s="63">
        <f t="shared" si="20"/>
        <v>0</v>
      </c>
      <c r="T120" s="63">
        <f t="shared" si="20"/>
        <v>0</v>
      </c>
      <c r="U120" s="63">
        <f t="shared" si="20"/>
        <v>0</v>
      </c>
      <c r="V120" s="282">
        <f t="shared" si="21"/>
        <v>0</v>
      </c>
      <c r="W120" s="282">
        <f t="shared" si="22"/>
        <v>0</v>
      </c>
      <c r="X120" s="282">
        <f t="shared" si="23"/>
        <v>0</v>
      </c>
      <c r="Y120" s="282">
        <f t="shared" si="24"/>
        <v>0</v>
      </c>
      <c r="Z120" s="282">
        <f t="shared" si="25"/>
        <v>0</v>
      </c>
      <c r="AA120" s="110"/>
    </row>
    <row r="121" spans="1:27" s="111" customFormat="1" ht="21" customHeight="1" x14ac:dyDescent="0.25">
      <c r="A121" s="136"/>
      <c r="B121" s="12"/>
      <c r="C121" s="95"/>
      <c r="D121" s="12"/>
      <c r="E121" s="12"/>
      <c r="F121" s="12"/>
      <c r="G121" s="281"/>
      <c r="H121" s="281"/>
      <c r="I121" s="283"/>
      <c r="J121" s="282">
        <f t="shared" si="17"/>
        <v>0</v>
      </c>
      <c r="K121" s="110"/>
      <c r="L121" s="62"/>
      <c r="M121" s="8">
        <f t="shared" si="18"/>
        <v>0</v>
      </c>
      <c r="N121" s="62"/>
      <c r="O121" s="62"/>
      <c r="P121" s="8">
        <f t="shared" si="19"/>
        <v>18</v>
      </c>
      <c r="Q121" s="63">
        <f t="shared" si="20"/>
        <v>0</v>
      </c>
      <c r="R121" s="63">
        <f t="shared" si="20"/>
        <v>0</v>
      </c>
      <c r="S121" s="63">
        <f t="shared" si="20"/>
        <v>0</v>
      </c>
      <c r="T121" s="63">
        <f t="shared" si="20"/>
        <v>0</v>
      </c>
      <c r="U121" s="63">
        <f t="shared" si="20"/>
        <v>0</v>
      </c>
      <c r="V121" s="282">
        <f t="shared" si="21"/>
        <v>0</v>
      </c>
      <c r="W121" s="282">
        <f t="shared" si="22"/>
        <v>0</v>
      </c>
      <c r="X121" s="282">
        <f t="shared" si="23"/>
        <v>0</v>
      </c>
      <c r="Y121" s="282">
        <f t="shared" si="24"/>
        <v>0</v>
      </c>
      <c r="Z121" s="282">
        <f t="shared" si="25"/>
        <v>0</v>
      </c>
      <c r="AA121" s="110"/>
    </row>
    <row r="122" spans="1:27" s="111" customFormat="1" ht="21" customHeight="1" x14ac:dyDescent="0.25">
      <c r="A122" s="136"/>
      <c r="B122" s="12"/>
      <c r="C122" s="95"/>
      <c r="D122" s="12"/>
      <c r="E122" s="12"/>
      <c r="F122" s="12"/>
      <c r="G122" s="281"/>
      <c r="H122" s="281"/>
      <c r="I122" s="283"/>
      <c r="J122" s="282">
        <f t="shared" si="17"/>
        <v>0</v>
      </c>
      <c r="K122" s="110"/>
      <c r="L122" s="62"/>
      <c r="M122" s="8">
        <f t="shared" si="18"/>
        <v>0</v>
      </c>
      <c r="N122" s="62"/>
      <c r="O122" s="62"/>
      <c r="P122" s="8">
        <f t="shared" si="19"/>
        <v>18</v>
      </c>
      <c r="Q122" s="63">
        <f t="shared" si="20"/>
        <v>0</v>
      </c>
      <c r="R122" s="63">
        <f t="shared" si="20"/>
        <v>0</v>
      </c>
      <c r="S122" s="63">
        <f t="shared" si="20"/>
        <v>0</v>
      </c>
      <c r="T122" s="63">
        <f t="shared" si="20"/>
        <v>0</v>
      </c>
      <c r="U122" s="63">
        <f t="shared" si="20"/>
        <v>0</v>
      </c>
      <c r="V122" s="282">
        <f t="shared" si="21"/>
        <v>0</v>
      </c>
      <c r="W122" s="282">
        <f t="shared" si="22"/>
        <v>0</v>
      </c>
      <c r="X122" s="282">
        <f t="shared" si="23"/>
        <v>0</v>
      </c>
      <c r="Y122" s="282">
        <f t="shared" si="24"/>
        <v>0</v>
      </c>
      <c r="Z122" s="282">
        <f t="shared" si="25"/>
        <v>0</v>
      </c>
      <c r="AA122" s="110"/>
    </row>
    <row r="123" spans="1:27" s="111" customFormat="1" ht="21" customHeight="1" x14ac:dyDescent="0.25">
      <c r="A123" s="136"/>
      <c r="B123" s="12"/>
      <c r="C123" s="95"/>
      <c r="D123" s="12"/>
      <c r="E123" s="12"/>
      <c r="F123" s="12"/>
      <c r="G123" s="281"/>
      <c r="H123" s="281"/>
      <c r="I123" s="283"/>
      <c r="J123" s="282">
        <f t="shared" si="17"/>
        <v>0</v>
      </c>
      <c r="K123" s="110"/>
      <c r="L123" s="62"/>
      <c r="M123" s="8">
        <f t="shared" si="18"/>
        <v>0</v>
      </c>
      <c r="N123" s="62"/>
      <c r="O123" s="62"/>
      <c r="P123" s="8">
        <f t="shared" si="19"/>
        <v>18</v>
      </c>
      <c r="Q123" s="63">
        <f t="shared" si="20"/>
        <v>0</v>
      </c>
      <c r="R123" s="63">
        <f t="shared" si="20"/>
        <v>0</v>
      </c>
      <c r="S123" s="63">
        <f t="shared" si="20"/>
        <v>0</v>
      </c>
      <c r="T123" s="63">
        <f t="shared" si="20"/>
        <v>0</v>
      </c>
      <c r="U123" s="63">
        <f t="shared" si="20"/>
        <v>0</v>
      </c>
      <c r="V123" s="282">
        <f t="shared" si="21"/>
        <v>0</v>
      </c>
      <c r="W123" s="282">
        <f t="shared" si="22"/>
        <v>0</v>
      </c>
      <c r="X123" s="282">
        <f t="shared" si="23"/>
        <v>0</v>
      </c>
      <c r="Y123" s="282">
        <f t="shared" si="24"/>
        <v>0</v>
      </c>
      <c r="Z123" s="282">
        <f t="shared" si="25"/>
        <v>0</v>
      </c>
      <c r="AA123" s="110"/>
    </row>
    <row r="124" spans="1:27" s="111" customFormat="1" ht="21" customHeight="1" x14ac:dyDescent="0.25">
      <c r="A124" s="147"/>
      <c r="B124" s="12"/>
      <c r="C124" s="231"/>
      <c r="D124" s="12"/>
      <c r="E124" s="11"/>
      <c r="F124" s="12"/>
      <c r="G124" s="285"/>
      <c r="H124" s="281"/>
      <c r="I124" s="281"/>
      <c r="J124" s="282">
        <f t="shared" si="17"/>
        <v>0</v>
      </c>
      <c r="K124" s="133"/>
      <c r="L124" s="146"/>
      <c r="M124" s="8">
        <f t="shared" si="18"/>
        <v>0</v>
      </c>
      <c r="N124" s="62"/>
      <c r="O124" s="62"/>
      <c r="P124" s="8">
        <f t="shared" si="19"/>
        <v>18</v>
      </c>
      <c r="Q124" s="63">
        <f t="shared" ref="Q124:U155" si="26">IFERROR(IF(AND((Q$192-$P124)/$M124&gt;0,(Q$192-$P124)/$M124&lt;1),(Q$192-$P124)/$M124,IF((Q$192-$P124)/$M124&gt;0,1,0)),0)</f>
        <v>0</v>
      </c>
      <c r="R124" s="63">
        <f t="shared" si="26"/>
        <v>0</v>
      </c>
      <c r="S124" s="63">
        <f t="shared" si="26"/>
        <v>0</v>
      </c>
      <c r="T124" s="63">
        <f t="shared" si="26"/>
        <v>0</v>
      </c>
      <c r="U124" s="63">
        <f t="shared" si="26"/>
        <v>0</v>
      </c>
      <c r="V124" s="282">
        <f t="shared" si="21"/>
        <v>0</v>
      </c>
      <c r="W124" s="282">
        <f t="shared" si="22"/>
        <v>0</v>
      </c>
      <c r="X124" s="282">
        <f t="shared" si="23"/>
        <v>0</v>
      </c>
      <c r="Y124" s="282">
        <f t="shared" si="24"/>
        <v>0</v>
      </c>
      <c r="Z124" s="282">
        <f t="shared" si="25"/>
        <v>0</v>
      </c>
      <c r="AA124" s="133"/>
    </row>
    <row r="125" spans="1:27" s="111" customFormat="1" ht="21" customHeight="1" x14ac:dyDescent="0.25">
      <c r="A125" s="147"/>
      <c r="B125" s="12"/>
      <c r="C125" s="231"/>
      <c r="D125" s="12"/>
      <c r="E125" s="11"/>
      <c r="F125" s="12"/>
      <c r="G125" s="285"/>
      <c r="H125" s="281"/>
      <c r="I125" s="281"/>
      <c r="J125" s="282">
        <f t="shared" si="17"/>
        <v>0</v>
      </c>
      <c r="K125" s="133"/>
      <c r="L125" s="146"/>
      <c r="M125" s="8">
        <f t="shared" si="18"/>
        <v>0</v>
      </c>
      <c r="N125" s="62"/>
      <c r="O125" s="62"/>
      <c r="P125" s="8">
        <f t="shared" si="19"/>
        <v>18</v>
      </c>
      <c r="Q125" s="63">
        <f t="shared" si="26"/>
        <v>0</v>
      </c>
      <c r="R125" s="63">
        <f t="shared" si="26"/>
        <v>0</v>
      </c>
      <c r="S125" s="63">
        <f t="shared" si="26"/>
        <v>0</v>
      </c>
      <c r="T125" s="63">
        <f t="shared" si="26"/>
        <v>0</v>
      </c>
      <c r="U125" s="63">
        <f t="shared" si="26"/>
        <v>0</v>
      </c>
      <c r="V125" s="282">
        <f t="shared" si="21"/>
        <v>0</v>
      </c>
      <c r="W125" s="282">
        <f t="shared" si="22"/>
        <v>0</v>
      </c>
      <c r="X125" s="282">
        <f t="shared" si="23"/>
        <v>0</v>
      </c>
      <c r="Y125" s="282">
        <f t="shared" si="24"/>
        <v>0</v>
      </c>
      <c r="Z125" s="282">
        <f t="shared" si="25"/>
        <v>0</v>
      </c>
      <c r="AA125" s="133"/>
    </row>
    <row r="126" spans="1:27" s="111" customFormat="1" ht="21" customHeight="1" x14ac:dyDescent="0.25">
      <c r="A126" s="136"/>
      <c r="B126" s="12"/>
      <c r="C126" s="230"/>
      <c r="D126" s="229"/>
      <c r="E126" s="12"/>
      <c r="F126" s="12"/>
      <c r="G126" s="281"/>
      <c r="H126" s="281"/>
      <c r="I126" s="283"/>
      <c r="J126" s="282">
        <f t="shared" si="17"/>
        <v>0</v>
      </c>
      <c r="K126" s="110"/>
      <c r="L126" s="62"/>
      <c r="M126" s="8">
        <f t="shared" si="18"/>
        <v>0</v>
      </c>
      <c r="N126" s="62"/>
      <c r="O126" s="62"/>
      <c r="P126" s="8">
        <f t="shared" si="19"/>
        <v>18</v>
      </c>
      <c r="Q126" s="63">
        <f t="shared" si="26"/>
        <v>0</v>
      </c>
      <c r="R126" s="63">
        <f t="shared" si="26"/>
        <v>0</v>
      </c>
      <c r="S126" s="63">
        <f t="shared" si="26"/>
        <v>0</v>
      </c>
      <c r="T126" s="63">
        <f t="shared" si="26"/>
        <v>0</v>
      </c>
      <c r="U126" s="63">
        <f t="shared" si="26"/>
        <v>0</v>
      </c>
      <c r="V126" s="282">
        <f t="shared" si="21"/>
        <v>0</v>
      </c>
      <c r="W126" s="282">
        <f t="shared" si="22"/>
        <v>0</v>
      </c>
      <c r="X126" s="282">
        <f t="shared" si="23"/>
        <v>0</v>
      </c>
      <c r="Y126" s="282">
        <f t="shared" si="24"/>
        <v>0</v>
      </c>
      <c r="Z126" s="282">
        <f t="shared" si="25"/>
        <v>0</v>
      </c>
      <c r="AA126" s="110"/>
    </row>
    <row r="127" spans="1:27" s="132" customFormat="1" ht="21" customHeight="1" x14ac:dyDescent="0.25">
      <c r="A127" s="136"/>
      <c r="B127" s="12"/>
      <c r="C127" s="95"/>
      <c r="D127" s="12"/>
      <c r="E127" s="12"/>
      <c r="F127" s="12"/>
      <c r="G127" s="281"/>
      <c r="H127" s="281"/>
      <c r="I127" s="283"/>
      <c r="J127" s="282">
        <f t="shared" si="17"/>
        <v>0</v>
      </c>
      <c r="K127" s="131"/>
      <c r="L127" s="62"/>
      <c r="M127" s="8">
        <f t="shared" si="18"/>
        <v>0</v>
      </c>
      <c r="N127" s="62"/>
      <c r="O127" s="62"/>
      <c r="P127" s="8">
        <f t="shared" si="19"/>
        <v>18</v>
      </c>
      <c r="Q127" s="63">
        <f t="shared" si="26"/>
        <v>0</v>
      </c>
      <c r="R127" s="63">
        <f t="shared" si="26"/>
        <v>0</v>
      </c>
      <c r="S127" s="63">
        <f t="shared" si="26"/>
        <v>0</v>
      </c>
      <c r="T127" s="63">
        <f t="shared" si="26"/>
        <v>0</v>
      </c>
      <c r="U127" s="63">
        <f t="shared" si="26"/>
        <v>0</v>
      </c>
      <c r="V127" s="282">
        <f t="shared" si="21"/>
        <v>0</v>
      </c>
      <c r="W127" s="282">
        <f t="shared" si="22"/>
        <v>0</v>
      </c>
      <c r="X127" s="282">
        <f t="shared" si="23"/>
        <v>0</v>
      </c>
      <c r="Y127" s="282">
        <f t="shared" si="24"/>
        <v>0</v>
      </c>
      <c r="Z127" s="282">
        <f t="shared" si="25"/>
        <v>0</v>
      </c>
      <c r="AA127" s="131"/>
    </row>
    <row r="128" spans="1:27" s="111" customFormat="1" ht="21" customHeight="1" x14ac:dyDescent="0.25">
      <c r="A128" s="136"/>
      <c r="B128" s="12"/>
      <c r="C128" s="95"/>
      <c r="D128" s="12"/>
      <c r="E128" s="12"/>
      <c r="F128" s="12"/>
      <c r="G128" s="281"/>
      <c r="H128" s="281"/>
      <c r="I128" s="283"/>
      <c r="J128" s="282">
        <f t="shared" si="17"/>
        <v>0</v>
      </c>
      <c r="K128" s="110"/>
      <c r="L128" s="62"/>
      <c r="M128" s="8">
        <f t="shared" si="18"/>
        <v>0</v>
      </c>
      <c r="N128" s="62"/>
      <c r="O128" s="62"/>
      <c r="P128" s="8">
        <f t="shared" si="19"/>
        <v>18</v>
      </c>
      <c r="Q128" s="63">
        <f t="shared" si="26"/>
        <v>0</v>
      </c>
      <c r="R128" s="63">
        <f t="shared" si="26"/>
        <v>0</v>
      </c>
      <c r="S128" s="63">
        <f t="shared" si="26"/>
        <v>0</v>
      </c>
      <c r="T128" s="63">
        <f t="shared" si="26"/>
        <v>0</v>
      </c>
      <c r="U128" s="63">
        <f t="shared" si="26"/>
        <v>0</v>
      </c>
      <c r="V128" s="282">
        <f t="shared" si="21"/>
        <v>0</v>
      </c>
      <c r="W128" s="282">
        <f t="shared" si="22"/>
        <v>0</v>
      </c>
      <c r="X128" s="282">
        <f t="shared" si="23"/>
        <v>0</v>
      </c>
      <c r="Y128" s="282">
        <f t="shared" si="24"/>
        <v>0</v>
      </c>
      <c r="Z128" s="282">
        <f t="shared" si="25"/>
        <v>0</v>
      </c>
      <c r="AA128" s="110"/>
    </row>
    <row r="129" spans="1:27" s="132" customFormat="1" ht="21" customHeight="1" x14ac:dyDescent="0.25">
      <c r="A129" s="136"/>
      <c r="B129" s="12"/>
      <c r="C129" s="95"/>
      <c r="D129" s="12"/>
      <c r="E129" s="12"/>
      <c r="F129" s="12"/>
      <c r="G129" s="281"/>
      <c r="H129" s="281"/>
      <c r="I129" s="283"/>
      <c r="J129" s="282">
        <f t="shared" si="17"/>
        <v>0</v>
      </c>
      <c r="K129" s="131"/>
      <c r="L129" s="62"/>
      <c r="M129" s="8">
        <f t="shared" si="18"/>
        <v>0</v>
      </c>
      <c r="N129" s="62"/>
      <c r="O129" s="62"/>
      <c r="P129" s="8">
        <f t="shared" si="19"/>
        <v>18</v>
      </c>
      <c r="Q129" s="63">
        <f t="shared" si="26"/>
        <v>0</v>
      </c>
      <c r="R129" s="63">
        <f t="shared" si="26"/>
        <v>0</v>
      </c>
      <c r="S129" s="63">
        <f t="shared" si="26"/>
        <v>0</v>
      </c>
      <c r="T129" s="63">
        <f t="shared" si="26"/>
        <v>0</v>
      </c>
      <c r="U129" s="63">
        <f t="shared" si="26"/>
        <v>0</v>
      </c>
      <c r="V129" s="282">
        <f t="shared" si="21"/>
        <v>0</v>
      </c>
      <c r="W129" s="282">
        <f t="shared" si="22"/>
        <v>0</v>
      </c>
      <c r="X129" s="282">
        <f t="shared" si="23"/>
        <v>0</v>
      </c>
      <c r="Y129" s="282">
        <f t="shared" si="24"/>
        <v>0</v>
      </c>
      <c r="Z129" s="282">
        <f t="shared" si="25"/>
        <v>0</v>
      </c>
      <c r="AA129" s="131"/>
    </row>
    <row r="130" spans="1:27" s="111" customFormat="1" ht="21" customHeight="1" x14ac:dyDescent="0.25">
      <c r="A130" s="136"/>
      <c r="B130" s="12"/>
      <c r="C130" s="95"/>
      <c r="D130" s="12"/>
      <c r="E130" s="12"/>
      <c r="F130" s="12"/>
      <c r="G130" s="281"/>
      <c r="H130" s="281"/>
      <c r="I130" s="283"/>
      <c r="J130" s="282">
        <f t="shared" si="17"/>
        <v>0</v>
      </c>
      <c r="K130" s="110"/>
      <c r="L130" s="62"/>
      <c r="M130" s="8">
        <f t="shared" si="18"/>
        <v>0</v>
      </c>
      <c r="N130" s="62"/>
      <c r="O130" s="62"/>
      <c r="P130" s="8">
        <f t="shared" si="19"/>
        <v>18</v>
      </c>
      <c r="Q130" s="63">
        <f t="shared" si="26"/>
        <v>0</v>
      </c>
      <c r="R130" s="63">
        <f t="shared" si="26"/>
        <v>0</v>
      </c>
      <c r="S130" s="63">
        <f t="shared" si="26"/>
        <v>0</v>
      </c>
      <c r="T130" s="63">
        <f t="shared" si="26"/>
        <v>0</v>
      </c>
      <c r="U130" s="63">
        <f t="shared" si="26"/>
        <v>0</v>
      </c>
      <c r="V130" s="282">
        <f t="shared" si="21"/>
        <v>0</v>
      </c>
      <c r="W130" s="282">
        <f t="shared" si="22"/>
        <v>0</v>
      </c>
      <c r="X130" s="282">
        <f t="shared" si="23"/>
        <v>0</v>
      </c>
      <c r="Y130" s="282">
        <f t="shared" si="24"/>
        <v>0</v>
      </c>
      <c r="Z130" s="282">
        <f t="shared" si="25"/>
        <v>0</v>
      </c>
      <c r="AA130" s="110"/>
    </row>
    <row r="131" spans="1:27" s="111" customFormat="1" ht="21" customHeight="1" x14ac:dyDescent="0.25">
      <c r="A131" s="136"/>
      <c r="B131" s="12"/>
      <c r="C131" s="95"/>
      <c r="D131" s="12"/>
      <c r="E131" s="12"/>
      <c r="F131" s="12"/>
      <c r="G131" s="281"/>
      <c r="H131" s="281"/>
      <c r="I131" s="283"/>
      <c r="J131" s="282">
        <f t="shared" si="17"/>
        <v>0</v>
      </c>
      <c r="K131" s="110"/>
      <c r="L131" s="62"/>
      <c r="M131" s="8">
        <f t="shared" si="18"/>
        <v>0</v>
      </c>
      <c r="N131" s="62"/>
      <c r="O131" s="62"/>
      <c r="P131" s="8">
        <f t="shared" si="19"/>
        <v>18</v>
      </c>
      <c r="Q131" s="63">
        <f t="shared" si="26"/>
        <v>0</v>
      </c>
      <c r="R131" s="63">
        <f t="shared" si="26"/>
        <v>0</v>
      </c>
      <c r="S131" s="63">
        <f t="shared" si="26"/>
        <v>0</v>
      </c>
      <c r="T131" s="63">
        <f t="shared" si="26"/>
        <v>0</v>
      </c>
      <c r="U131" s="63">
        <f t="shared" si="26"/>
        <v>0</v>
      </c>
      <c r="V131" s="282">
        <f t="shared" si="21"/>
        <v>0</v>
      </c>
      <c r="W131" s="282">
        <f t="shared" si="22"/>
        <v>0</v>
      </c>
      <c r="X131" s="282">
        <f t="shared" si="23"/>
        <v>0</v>
      </c>
      <c r="Y131" s="282">
        <f t="shared" si="24"/>
        <v>0</v>
      </c>
      <c r="Z131" s="282">
        <f t="shared" si="25"/>
        <v>0</v>
      </c>
      <c r="AA131" s="110"/>
    </row>
    <row r="132" spans="1:27" s="111" customFormat="1" ht="21" customHeight="1" x14ac:dyDescent="0.25">
      <c r="A132" s="136"/>
      <c r="B132" s="12"/>
      <c r="C132" s="95"/>
      <c r="D132" s="12"/>
      <c r="E132" s="12"/>
      <c r="F132" s="12"/>
      <c r="G132" s="281"/>
      <c r="H132" s="281"/>
      <c r="I132" s="283"/>
      <c r="J132" s="282">
        <f t="shared" si="17"/>
        <v>0</v>
      </c>
      <c r="K132" s="110"/>
      <c r="L132" s="62"/>
      <c r="M132" s="8">
        <f t="shared" si="18"/>
        <v>0</v>
      </c>
      <c r="N132" s="62"/>
      <c r="O132" s="62"/>
      <c r="P132" s="8">
        <f t="shared" si="19"/>
        <v>18</v>
      </c>
      <c r="Q132" s="63">
        <f t="shared" si="26"/>
        <v>0</v>
      </c>
      <c r="R132" s="63">
        <f t="shared" si="26"/>
        <v>0</v>
      </c>
      <c r="S132" s="63">
        <f t="shared" si="26"/>
        <v>0</v>
      </c>
      <c r="T132" s="63">
        <f t="shared" si="26"/>
        <v>0</v>
      </c>
      <c r="U132" s="63">
        <f t="shared" si="26"/>
        <v>0</v>
      </c>
      <c r="V132" s="282">
        <f t="shared" si="21"/>
        <v>0</v>
      </c>
      <c r="W132" s="282">
        <f t="shared" si="22"/>
        <v>0</v>
      </c>
      <c r="X132" s="282">
        <f t="shared" si="23"/>
        <v>0</v>
      </c>
      <c r="Y132" s="282">
        <f t="shared" si="24"/>
        <v>0</v>
      </c>
      <c r="Z132" s="282">
        <f t="shared" si="25"/>
        <v>0</v>
      </c>
      <c r="AA132" s="110"/>
    </row>
    <row r="133" spans="1:27" s="111" customFormat="1" ht="21" customHeight="1" x14ac:dyDescent="0.25">
      <c r="A133" s="136"/>
      <c r="B133" s="12"/>
      <c r="C133" s="95"/>
      <c r="D133" s="12"/>
      <c r="E133" s="12"/>
      <c r="F133" s="12"/>
      <c r="G133" s="281"/>
      <c r="H133" s="281"/>
      <c r="I133" s="283"/>
      <c r="J133" s="282">
        <f t="shared" si="17"/>
        <v>0</v>
      </c>
      <c r="K133" s="110"/>
      <c r="L133" s="62"/>
      <c r="M133" s="8">
        <f t="shared" si="18"/>
        <v>0</v>
      </c>
      <c r="N133" s="62"/>
      <c r="O133" s="62"/>
      <c r="P133" s="8">
        <f t="shared" si="19"/>
        <v>18</v>
      </c>
      <c r="Q133" s="63">
        <f t="shared" si="26"/>
        <v>0</v>
      </c>
      <c r="R133" s="63">
        <f t="shared" si="26"/>
        <v>0</v>
      </c>
      <c r="S133" s="63">
        <f t="shared" si="26"/>
        <v>0</v>
      </c>
      <c r="T133" s="63">
        <f t="shared" si="26"/>
        <v>0</v>
      </c>
      <c r="U133" s="63">
        <f t="shared" si="26"/>
        <v>0</v>
      </c>
      <c r="V133" s="282">
        <f t="shared" si="21"/>
        <v>0</v>
      </c>
      <c r="W133" s="282">
        <f t="shared" si="22"/>
        <v>0</v>
      </c>
      <c r="X133" s="282">
        <f t="shared" si="23"/>
        <v>0</v>
      </c>
      <c r="Y133" s="282">
        <f t="shared" si="24"/>
        <v>0</v>
      </c>
      <c r="Z133" s="282">
        <f t="shared" si="25"/>
        <v>0</v>
      </c>
      <c r="AA133" s="110"/>
    </row>
    <row r="134" spans="1:27" s="111" customFormat="1" ht="21" customHeight="1" x14ac:dyDescent="0.25">
      <c r="A134" s="136"/>
      <c r="B134" s="12"/>
      <c r="C134" s="95"/>
      <c r="D134" s="12"/>
      <c r="E134" s="12"/>
      <c r="F134" s="12"/>
      <c r="G134" s="281"/>
      <c r="H134" s="281"/>
      <c r="I134" s="283"/>
      <c r="J134" s="282">
        <f t="shared" si="17"/>
        <v>0</v>
      </c>
      <c r="K134" s="110"/>
      <c r="L134" s="62"/>
      <c r="M134" s="8">
        <f t="shared" si="18"/>
        <v>0</v>
      </c>
      <c r="N134" s="62"/>
      <c r="O134" s="62"/>
      <c r="P134" s="8">
        <f t="shared" si="19"/>
        <v>18</v>
      </c>
      <c r="Q134" s="63">
        <f t="shared" si="26"/>
        <v>0</v>
      </c>
      <c r="R134" s="63">
        <f t="shared" si="26"/>
        <v>0</v>
      </c>
      <c r="S134" s="63">
        <f t="shared" si="26"/>
        <v>0</v>
      </c>
      <c r="T134" s="63">
        <f t="shared" si="26"/>
        <v>0</v>
      </c>
      <c r="U134" s="63">
        <f t="shared" si="26"/>
        <v>0</v>
      </c>
      <c r="V134" s="282">
        <f t="shared" si="21"/>
        <v>0</v>
      </c>
      <c r="W134" s="282">
        <f t="shared" si="22"/>
        <v>0</v>
      </c>
      <c r="X134" s="282">
        <f t="shared" si="23"/>
        <v>0</v>
      </c>
      <c r="Y134" s="282">
        <f t="shared" si="24"/>
        <v>0</v>
      </c>
      <c r="Z134" s="282">
        <f t="shared" si="25"/>
        <v>0</v>
      </c>
      <c r="AA134" s="110"/>
    </row>
    <row r="135" spans="1:27" s="111" customFormat="1" ht="21" customHeight="1" x14ac:dyDescent="0.25">
      <c r="A135" s="136"/>
      <c r="B135" s="12"/>
      <c r="C135" s="95"/>
      <c r="D135" s="12"/>
      <c r="E135" s="12"/>
      <c r="F135" s="12"/>
      <c r="G135" s="281"/>
      <c r="H135" s="281"/>
      <c r="I135" s="283"/>
      <c r="J135" s="282">
        <f t="shared" si="17"/>
        <v>0</v>
      </c>
      <c r="K135" s="110"/>
      <c r="L135" s="62"/>
      <c r="M135" s="8">
        <f t="shared" si="18"/>
        <v>0</v>
      </c>
      <c r="N135" s="62"/>
      <c r="O135" s="62"/>
      <c r="P135" s="8">
        <f t="shared" si="19"/>
        <v>18</v>
      </c>
      <c r="Q135" s="63">
        <f t="shared" si="26"/>
        <v>0</v>
      </c>
      <c r="R135" s="63">
        <f t="shared" si="26"/>
        <v>0</v>
      </c>
      <c r="S135" s="63">
        <f t="shared" si="26"/>
        <v>0</v>
      </c>
      <c r="T135" s="63">
        <f t="shared" si="26"/>
        <v>0</v>
      </c>
      <c r="U135" s="63">
        <f t="shared" si="26"/>
        <v>0</v>
      </c>
      <c r="V135" s="282">
        <f t="shared" si="21"/>
        <v>0</v>
      </c>
      <c r="W135" s="282">
        <f t="shared" si="22"/>
        <v>0</v>
      </c>
      <c r="X135" s="282">
        <f t="shared" si="23"/>
        <v>0</v>
      </c>
      <c r="Y135" s="282">
        <f t="shared" si="24"/>
        <v>0</v>
      </c>
      <c r="Z135" s="282">
        <f t="shared" si="25"/>
        <v>0</v>
      </c>
      <c r="AA135" s="110"/>
    </row>
    <row r="136" spans="1:27" s="111" customFormat="1" ht="21" customHeight="1" x14ac:dyDescent="0.25">
      <c r="A136" s="136"/>
      <c r="B136" s="12"/>
      <c r="C136" s="95"/>
      <c r="D136" s="12"/>
      <c r="E136" s="12"/>
      <c r="F136" s="12"/>
      <c r="G136" s="281"/>
      <c r="H136" s="281"/>
      <c r="I136" s="283"/>
      <c r="J136" s="282">
        <f t="shared" si="17"/>
        <v>0</v>
      </c>
      <c r="K136" s="110"/>
      <c r="L136" s="62"/>
      <c r="M136" s="8">
        <f t="shared" si="18"/>
        <v>0</v>
      </c>
      <c r="N136" s="62"/>
      <c r="O136" s="62"/>
      <c r="P136" s="8">
        <f t="shared" si="19"/>
        <v>18</v>
      </c>
      <c r="Q136" s="63">
        <f t="shared" si="26"/>
        <v>0</v>
      </c>
      <c r="R136" s="63">
        <f t="shared" si="26"/>
        <v>0</v>
      </c>
      <c r="S136" s="63">
        <f t="shared" si="26"/>
        <v>0</v>
      </c>
      <c r="T136" s="63">
        <f t="shared" si="26"/>
        <v>0</v>
      </c>
      <c r="U136" s="63">
        <f t="shared" si="26"/>
        <v>0</v>
      </c>
      <c r="V136" s="282">
        <f t="shared" si="21"/>
        <v>0</v>
      </c>
      <c r="W136" s="282">
        <f t="shared" si="22"/>
        <v>0</v>
      </c>
      <c r="X136" s="282">
        <f t="shared" si="23"/>
        <v>0</v>
      </c>
      <c r="Y136" s="282">
        <f t="shared" si="24"/>
        <v>0</v>
      </c>
      <c r="Z136" s="282">
        <f t="shared" si="25"/>
        <v>0</v>
      </c>
      <c r="AA136" s="110"/>
    </row>
    <row r="137" spans="1:27" s="111" customFormat="1" ht="21" customHeight="1" x14ac:dyDescent="0.25">
      <c r="A137" s="136"/>
      <c r="B137" s="12"/>
      <c r="C137" s="95"/>
      <c r="D137" s="12"/>
      <c r="E137" s="12"/>
      <c r="F137" s="12"/>
      <c r="G137" s="281"/>
      <c r="H137" s="281"/>
      <c r="I137" s="283"/>
      <c r="J137" s="282">
        <f t="shared" si="17"/>
        <v>0</v>
      </c>
      <c r="K137" s="110"/>
      <c r="L137" s="62"/>
      <c r="M137" s="8">
        <f t="shared" si="18"/>
        <v>0</v>
      </c>
      <c r="N137" s="62"/>
      <c r="O137" s="62"/>
      <c r="P137" s="8">
        <f t="shared" si="19"/>
        <v>18</v>
      </c>
      <c r="Q137" s="63">
        <f t="shared" si="26"/>
        <v>0</v>
      </c>
      <c r="R137" s="63">
        <f t="shared" si="26"/>
        <v>0</v>
      </c>
      <c r="S137" s="63">
        <f t="shared" si="26"/>
        <v>0</v>
      </c>
      <c r="T137" s="63">
        <f t="shared" si="26"/>
        <v>0</v>
      </c>
      <c r="U137" s="63">
        <f t="shared" si="26"/>
        <v>0</v>
      </c>
      <c r="V137" s="282">
        <f t="shared" si="21"/>
        <v>0</v>
      </c>
      <c r="W137" s="282">
        <f t="shared" si="22"/>
        <v>0</v>
      </c>
      <c r="X137" s="282">
        <f t="shared" si="23"/>
        <v>0</v>
      </c>
      <c r="Y137" s="282">
        <f t="shared" si="24"/>
        <v>0</v>
      </c>
      <c r="Z137" s="282">
        <f t="shared" si="25"/>
        <v>0</v>
      </c>
      <c r="AA137" s="110"/>
    </row>
    <row r="138" spans="1:27" s="111" customFormat="1" ht="21" customHeight="1" x14ac:dyDescent="0.25">
      <c r="A138" s="147"/>
      <c r="B138" s="12"/>
      <c r="C138" s="231"/>
      <c r="D138" s="12"/>
      <c r="E138" s="11"/>
      <c r="F138" s="12"/>
      <c r="G138" s="285"/>
      <c r="H138" s="281"/>
      <c r="I138" s="281"/>
      <c r="J138" s="282">
        <f t="shared" si="17"/>
        <v>0</v>
      </c>
      <c r="K138" s="133"/>
      <c r="L138" s="146"/>
      <c r="M138" s="8">
        <f t="shared" si="18"/>
        <v>0</v>
      </c>
      <c r="N138" s="62"/>
      <c r="O138" s="62"/>
      <c r="P138" s="8">
        <f t="shared" si="19"/>
        <v>18</v>
      </c>
      <c r="Q138" s="63">
        <f t="shared" si="26"/>
        <v>0</v>
      </c>
      <c r="R138" s="63">
        <f t="shared" si="26"/>
        <v>0</v>
      </c>
      <c r="S138" s="63">
        <f t="shared" si="26"/>
        <v>0</v>
      </c>
      <c r="T138" s="63">
        <f t="shared" si="26"/>
        <v>0</v>
      </c>
      <c r="U138" s="63">
        <f t="shared" si="26"/>
        <v>0</v>
      </c>
      <c r="V138" s="282">
        <f t="shared" si="21"/>
        <v>0</v>
      </c>
      <c r="W138" s="282">
        <f t="shared" si="22"/>
        <v>0</v>
      </c>
      <c r="X138" s="282">
        <f t="shared" si="23"/>
        <v>0</v>
      </c>
      <c r="Y138" s="282">
        <f t="shared" si="24"/>
        <v>0</v>
      </c>
      <c r="Z138" s="282">
        <f t="shared" si="25"/>
        <v>0</v>
      </c>
      <c r="AA138" s="133"/>
    </row>
    <row r="139" spans="1:27" s="111" customFormat="1" ht="21" customHeight="1" x14ac:dyDescent="0.25">
      <c r="A139" s="136"/>
      <c r="B139" s="12"/>
      <c r="C139" s="230"/>
      <c r="D139" s="229"/>
      <c r="E139" s="12"/>
      <c r="F139" s="12"/>
      <c r="G139" s="281"/>
      <c r="H139" s="281"/>
      <c r="I139" s="283"/>
      <c r="J139" s="282">
        <f t="shared" si="17"/>
        <v>0</v>
      </c>
      <c r="K139" s="110"/>
      <c r="L139" s="62"/>
      <c r="M139" s="8">
        <f t="shared" si="18"/>
        <v>0</v>
      </c>
      <c r="N139" s="62"/>
      <c r="O139" s="62"/>
      <c r="P139" s="8">
        <f t="shared" si="19"/>
        <v>18</v>
      </c>
      <c r="Q139" s="63">
        <f t="shared" si="26"/>
        <v>0</v>
      </c>
      <c r="R139" s="63">
        <f t="shared" si="26"/>
        <v>0</v>
      </c>
      <c r="S139" s="63">
        <f t="shared" si="26"/>
        <v>0</v>
      </c>
      <c r="T139" s="63">
        <f t="shared" si="26"/>
        <v>0</v>
      </c>
      <c r="U139" s="63">
        <f t="shared" si="26"/>
        <v>0</v>
      </c>
      <c r="V139" s="282">
        <f t="shared" si="21"/>
        <v>0</v>
      </c>
      <c r="W139" s="282">
        <f t="shared" si="22"/>
        <v>0</v>
      </c>
      <c r="X139" s="282">
        <f t="shared" si="23"/>
        <v>0</v>
      </c>
      <c r="Y139" s="282">
        <f t="shared" si="24"/>
        <v>0</v>
      </c>
      <c r="Z139" s="282">
        <f t="shared" si="25"/>
        <v>0</v>
      </c>
      <c r="AA139" s="110"/>
    </row>
    <row r="140" spans="1:27" s="111" customFormat="1" ht="21" customHeight="1" x14ac:dyDescent="0.25">
      <c r="A140" s="136"/>
      <c r="B140" s="12"/>
      <c r="C140" s="95"/>
      <c r="D140" s="12"/>
      <c r="E140" s="12"/>
      <c r="F140" s="12"/>
      <c r="G140" s="281"/>
      <c r="H140" s="281"/>
      <c r="I140" s="283"/>
      <c r="J140" s="282">
        <f t="shared" si="17"/>
        <v>0</v>
      </c>
      <c r="K140" s="110"/>
      <c r="L140" s="62"/>
      <c r="M140" s="8">
        <f t="shared" si="18"/>
        <v>0</v>
      </c>
      <c r="N140" s="62"/>
      <c r="O140" s="62"/>
      <c r="P140" s="8">
        <f t="shared" si="19"/>
        <v>18</v>
      </c>
      <c r="Q140" s="63">
        <f t="shared" si="26"/>
        <v>0</v>
      </c>
      <c r="R140" s="63">
        <f t="shared" si="26"/>
        <v>0</v>
      </c>
      <c r="S140" s="63">
        <f t="shared" si="26"/>
        <v>0</v>
      </c>
      <c r="T140" s="63">
        <f t="shared" si="26"/>
        <v>0</v>
      </c>
      <c r="U140" s="63">
        <f t="shared" si="26"/>
        <v>0</v>
      </c>
      <c r="V140" s="282">
        <f t="shared" si="21"/>
        <v>0</v>
      </c>
      <c r="W140" s="282">
        <f t="shared" si="22"/>
        <v>0</v>
      </c>
      <c r="X140" s="282">
        <f t="shared" si="23"/>
        <v>0</v>
      </c>
      <c r="Y140" s="282">
        <f t="shared" si="24"/>
        <v>0</v>
      </c>
      <c r="Z140" s="282">
        <f t="shared" si="25"/>
        <v>0</v>
      </c>
      <c r="AA140" s="110"/>
    </row>
    <row r="141" spans="1:27" s="111" customFormat="1" ht="21" customHeight="1" x14ac:dyDescent="0.25">
      <c r="A141" s="136"/>
      <c r="B141" s="12"/>
      <c r="C141" s="95"/>
      <c r="D141" s="12"/>
      <c r="E141" s="12"/>
      <c r="F141" s="12"/>
      <c r="G141" s="281"/>
      <c r="H141" s="281"/>
      <c r="I141" s="283"/>
      <c r="J141" s="282">
        <f t="shared" si="17"/>
        <v>0</v>
      </c>
      <c r="K141" s="110"/>
      <c r="L141" s="62"/>
      <c r="M141" s="8">
        <f t="shared" si="18"/>
        <v>0</v>
      </c>
      <c r="N141" s="62"/>
      <c r="O141" s="62"/>
      <c r="P141" s="8">
        <f t="shared" si="19"/>
        <v>18</v>
      </c>
      <c r="Q141" s="63">
        <f t="shared" si="26"/>
        <v>0</v>
      </c>
      <c r="R141" s="63">
        <f t="shared" si="26"/>
        <v>0</v>
      </c>
      <c r="S141" s="63">
        <f t="shared" si="26"/>
        <v>0</v>
      </c>
      <c r="T141" s="63">
        <f t="shared" si="26"/>
        <v>0</v>
      </c>
      <c r="U141" s="63">
        <f t="shared" si="26"/>
        <v>0</v>
      </c>
      <c r="V141" s="282">
        <f t="shared" si="21"/>
        <v>0</v>
      </c>
      <c r="W141" s="282">
        <f t="shared" si="22"/>
        <v>0</v>
      </c>
      <c r="X141" s="282">
        <f t="shared" si="23"/>
        <v>0</v>
      </c>
      <c r="Y141" s="282">
        <f t="shared" si="24"/>
        <v>0</v>
      </c>
      <c r="Z141" s="282">
        <f t="shared" si="25"/>
        <v>0</v>
      </c>
      <c r="AA141" s="110"/>
    </row>
    <row r="142" spans="1:27" s="111" customFormat="1" ht="21" customHeight="1" x14ac:dyDescent="0.25">
      <c r="A142" s="136"/>
      <c r="B142" s="12"/>
      <c r="C142" s="95"/>
      <c r="D142" s="12"/>
      <c r="E142" s="12"/>
      <c r="F142" s="12"/>
      <c r="G142" s="281"/>
      <c r="H142" s="281"/>
      <c r="I142" s="283"/>
      <c r="J142" s="282">
        <f t="shared" si="17"/>
        <v>0</v>
      </c>
      <c r="K142" s="110"/>
      <c r="L142" s="62"/>
      <c r="M142" s="8">
        <f t="shared" si="18"/>
        <v>0</v>
      </c>
      <c r="N142" s="62"/>
      <c r="O142" s="62"/>
      <c r="P142" s="8">
        <f t="shared" si="19"/>
        <v>18</v>
      </c>
      <c r="Q142" s="63">
        <f t="shared" si="26"/>
        <v>0</v>
      </c>
      <c r="R142" s="63">
        <f t="shared" si="26"/>
        <v>0</v>
      </c>
      <c r="S142" s="63">
        <f t="shared" si="26"/>
        <v>0</v>
      </c>
      <c r="T142" s="63">
        <f t="shared" si="26"/>
        <v>0</v>
      </c>
      <c r="U142" s="63">
        <f t="shared" si="26"/>
        <v>0</v>
      </c>
      <c r="V142" s="282">
        <f t="shared" si="21"/>
        <v>0</v>
      </c>
      <c r="W142" s="282">
        <f t="shared" si="22"/>
        <v>0</v>
      </c>
      <c r="X142" s="282">
        <f t="shared" si="23"/>
        <v>0</v>
      </c>
      <c r="Y142" s="282">
        <f t="shared" si="24"/>
        <v>0</v>
      </c>
      <c r="Z142" s="282">
        <f t="shared" si="25"/>
        <v>0</v>
      </c>
      <c r="AA142" s="110"/>
    </row>
    <row r="143" spans="1:27" s="111" customFormat="1" ht="21" customHeight="1" x14ac:dyDescent="0.25">
      <c r="A143" s="136"/>
      <c r="B143" s="12"/>
      <c r="C143" s="95"/>
      <c r="D143" s="12"/>
      <c r="E143" s="12"/>
      <c r="F143" s="12"/>
      <c r="G143" s="283"/>
      <c r="H143" s="281"/>
      <c r="I143" s="283"/>
      <c r="J143" s="282">
        <f t="shared" si="17"/>
        <v>0</v>
      </c>
      <c r="K143" s="110"/>
      <c r="L143" s="62"/>
      <c r="M143" s="8">
        <f t="shared" si="18"/>
        <v>0</v>
      </c>
      <c r="N143" s="62"/>
      <c r="O143" s="62"/>
      <c r="P143" s="8">
        <f t="shared" si="19"/>
        <v>18</v>
      </c>
      <c r="Q143" s="63">
        <f t="shared" si="26"/>
        <v>0</v>
      </c>
      <c r="R143" s="63">
        <f t="shared" si="26"/>
        <v>0</v>
      </c>
      <c r="S143" s="63">
        <f t="shared" si="26"/>
        <v>0</v>
      </c>
      <c r="T143" s="63">
        <f t="shared" si="26"/>
        <v>0</v>
      </c>
      <c r="U143" s="63">
        <f t="shared" si="26"/>
        <v>0</v>
      </c>
      <c r="V143" s="282">
        <f t="shared" si="21"/>
        <v>0</v>
      </c>
      <c r="W143" s="282">
        <f t="shared" si="22"/>
        <v>0</v>
      </c>
      <c r="X143" s="282">
        <f t="shared" si="23"/>
        <v>0</v>
      </c>
      <c r="Y143" s="282">
        <f t="shared" si="24"/>
        <v>0</v>
      </c>
      <c r="Z143" s="282">
        <f t="shared" si="25"/>
        <v>0</v>
      </c>
      <c r="AA143" s="110"/>
    </row>
    <row r="144" spans="1:27" s="111" customFormat="1" ht="21" customHeight="1" x14ac:dyDescent="0.25">
      <c r="A144" s="136"/>
      <c r="B144" s="12"/>
      <c r="C144" s="95"/>
      <c r="D144" s="12"/>
      <c r="E144" s="12"/>
      <c r="F144" s="12"/>
      <c r="G144" s="281"/>
      <c r="H144" s="281"/>
      <c r="I144" s="283"/>
      <c r="J144" s="282">
        <f t="shared" si="17"/>
        <v>0</v>
      </c>
      <c r="K144" s="110"/>
      <c r="L144" s="62"/>
      <c r="M144" s="8">
        <f t="shared" si="18"/>
        <v>0</v>
      </c>
      <c r="N144" s="62"/>
      <c r="O144" s="62"/>
      <c r="P144" s="8">
        <f t="shared" si="19"/>
        <v>18</v>
      </c>
      <c r="Q144" s="63">
        <f t="shared" si="26"/>
        <v>0</v>
      </c>
      <c r="R144" s="63">
        <f t="shared" si="26"/>
        <v>0</v>
      </c>
      <c r="S144" s="63">
        <f t="shared" si="26"/>
        <v>0</v>
      </c>
      <c r="T144" s="63">
        <f t="shared" si="26"/>
        <v>0</v>
      </c>
      <c r="U144" s="63">
        <f t="shared" si="26"/>
        <v>0</v>
      </c>
      <c r="V144" s="282">
        <f t="shared" si="21"/>
        <v>0</v>
      </c>
      <c r="W144" s="282">
        <f t="shared" si="22"/>
        <v>0</v>
      </c>
      <c r="X144" s="282">
        <f t="shared" si="23"/>
        <v>0</v>
      </c>
      <c r="Y144" s="282">
        <f t="shared" si="24"/>
        <v>0</v>
      </c>
      <c r="Z144" s="282">
        <f t="shared" si="25"/>
        <v>0</v>
      </c>
      <c r="AA144" s="110"/>
    </row>
    <row r="145" spans="1:27" s="111" customFormat="1" ht="21" customHeight="1" x14ac:dyDescent="0.25">
      <c r="A145" s="136"/>
      <c r="B145" s="12"/>
      <c r="C145" s="95"/>
      <c r="D145" s="12"/>
      <c r="E145" s="12"/>
      <c r="F145" s="12"/>
      <c r="G145" s="281"/>
      <c r="H145" s="281"/>
      <c r="I145" s="283"/>
      <c r="J145" s="282">
        <f t="shared" si="17"/>
        <v>0</v>
      </c>
      <c r="K145" s="110"/>
      <c r="L145" s="62"/>
      <c r="M145" s="8">
        <f t="shared" si="18"/>
        <v>0</v>
      </c>
      <c r="N145" s="62"/>
      <c r="O145" s="62"/>
      <c r="P145" s="8">
        <f t="shared" si="19"/>
        <v>18</v>
      </c>
      <c r="Q145" s="63">
        <f t="shared" si="26"/>
        <v>0</v>
      </c>
      <c r="R145" s="63">
        <f t="shared" si="26"/>
        <v>0</v>
      </c>
      <c r="S145" s="63">
        <f t="shared" si="26"/>
        <v>0</v>
      </c>
      <c r="T145" s="63">
        <f t="shared" si="26"/>
        <v>0</v>
      </c>
      <c r="U145" s="63">
        <f t="shared" si="26"/>
        <v>0</v>
      </c>
      <c r="V145" s="282">
        <f t="shared" si="21"/>
        <v>0</v>
      </c>
      <c r="W145" s="282">
        <f t="shared" si="22"/>
        <v>0</v>
      </c>
      <c r="X145" s="282">
        <f t="shared" si="23"/>
        <v>0</v>
      </c>
      <c r="Y145" s="282">
        <f t="shared" si="24"/>
        <v>0</v>
      </c>
      <c r="Z145" s="282">
        <f t="shared" si="25"/>
        <v>0</v>
      </c>
      <c r="AA145" s="110"/>
    </row>
    <row r="146" spans="1:27" s="111" customFormat="1" ht="21" customHeight="1" x14ac:dyDescent="0.25">
      <c r="A146" s="136"/>
      <c r="B146" s="12"/>
      <c r="C146" s="95"/>
      <c r="D146" s="12"/>
      <c r="E146" s="12"/>
      <c r="F146" s="12"/>
      <c r="G146" s="281"/>
      <c r="H146" s="281"/>
      <c r="I146" s="283"/>
      <c r="J146" s="282">
        <f t="shared" si="17"/>
        <v>0</v>
      </c>
      <c r="K146" s="110"/>
      <c r="L146" s="62"/>
      <c r="M146" s="8">
        <f t="shared" si="18"/>
        <v>0</v>
      </c>
      <c r="N146" s="62"/>
      <c r="O146" s="62"/>
      <c r="P146" s="8">
        <f t="shared" si="19"/>
        <v>18</v>
      </c>
      <c r="Q146" s="63">
        <f t="shared" si="26"/>
        <v>0</v>
      </c>
      <c r="R146" s="63">
        <f t="shared" si="26"/>
        <v>0</v>
      </c>
      <c r="S146" s="63">
        <f t="shared" si="26"/>
        <v>0</v>
      </c>
      <c r="T146" s="63">
        <f t="shared" si="26"/>
        <v>0</v>
      </c>
      <c r="U146" s="63">
        <f t="shared" si="26"/>
        <v>0</v>
      </c>
      <c r="V146" s="282">
        <f t="shared" si="21"/>
        <v>0</v>
      </c>
      <c r="W146" s="282">
        <f t="shared" si="22"/>
        <v>0</v>
      </c>
      <c r="X146" s="282">
        <f t="shared" si="23"/>
        <v>0</v>
      </c>
      <c r="Y146" s="282">
        <f t="shared" si="24"/>
        <v>0</v>
      </c>
      <c r="Z146" s="282">
        <f t="shared" si="25"/>
        <v>0</v>
      </c>
      <c r="AA146" s="110"/>
    </row>
    <row r="147" spans="1:27" s="132" customFormat="1" ht="21" customHeight="1" x14ac:dyDescent="0.25">
      <c r="A147" s="136"/>
      <c r="B147" s="12"/>
      <c r="C147" s="95"/>
      <c r="D147" s="12"/>
      <c r="E147" s="12"/>
      <c r="F147" s="12"/>
      <c r="G147" s="281"/>
      <c r="H147" s="281"/>
      <c r="I147" s="283"/>
      <c r="J147" s="282">
        <f t="shared" si="17"/>
        <v>0</v>
      </c>
      <c r="K147" s="131"/>
      <c r="L147" s="62"/>
      <c r="M147" s="8">
        <f t="shared" si="18"/>
        <v>0</v>
      </c>
      <c r="N147" s="62"/>
      <c r="O147" s="62"/>
      <c r="P147" s="8">
        <f t="shared" si="19"/>
        <v>18</v>
      </c>
      <c r="Q147" s="63">
        <f t="shared" si="26"/>
        <v>0</v>
      </c>
      <c r="R147" s="63">
        <f t="shared" si="26"/>
        <v>0</v>
      </c>
      <c r="S147" s="63">
        <f t="shared" si="26"/>
        <v>0</v>
      </c>
      <c r="T147" s="63">
        <f t="shared" si="26"/>
        <v>0</v>
      </c>
      <c r="U147" s="63">
        <f t="shared" si="26"/>
        <v>0</v>
      </c>
      <c r="V147" s="282">
        <f t="shared" si="21"/>
        <v>0</v>
      </c>
      <c r="W147" s="282">
        <f t="shared" si="22"/>
        <v>0</v>
      </c>
      <c r="X147" s="282">
        <f t="shared" si="23"/>
        <v>0</v>
      </c>
      <c r="Y147" s="282">
        <f t="shared" si="24"/>
        <v>0</v>
      </c>
      <c r="Z147" s="282">
        <f t="shared" si="25"/>
        <v>0</v>
      </c>
      <c r="AA147" s="131"/>
    </row>
    <row r="148" spans="1:27" s="111" customFormat="1" ht="21" customHeight="1" x14ac:dyDescent="0.25">
      <c r="A148" s="136"/>
      <c r="B148" s="12"/>
      <c r="C148" s="95"/>
      <c r="D148" s="12"/>
      <c r="E148" s="12"/>
      <c r="F148" s="12"/>
      <c r="G148" s="281"/>
      <c r="H148" s="281"/>
      <c r="I148" s="283"/>
      <c r="J148" s="282">
        <f t="shared" si="17"/>
        <v>0</v>
      </c>
      <c r="K148" s="110"/>
      <c r="L148" s="62"/>
      <c r="M148" s="8">
        <f t="shared" si="18"/>
        <v>0</v>
      </c>
      <c r="N148" s="62"/>
      <c r="O148" s="62"/>
      <c r="P148" s="8">
        <f t="shared" si="19"/>
        <v>18</v>
      </c>
      <c r="Q148" s="63">
        <f t="shared" si="26"/>
        <v>0</v>
      </c>
      <c r="R148" s="63">
        <f t="shared" si="26"/>
        <v>0</v>
      </c>
      <c r="S148" s="63">
        <f t="shared" si="26"/>
        <v>0</v>
      </c>
      <c r="T148" s="63">
        <f t="shared" si="26"/>
        <v>0</v>
      </c>
      <c r="U148" s="63">
        <f t="shared" si="26"/>
        <v>0</v>
      </c>
      <c r="V148" s="282">
        <f t="shared" si="21"/>
        <v>0</v>
      </c>
      <c r="W148" s="282">
        <f t="shared" si="22"/>
        <v>0</v>
      </c>
      <c r="X148" s="282">
        <f t="shared" si="23"/>
        <v>0</v>
      </c>
      <c r="Y148" s="282">
        <f t="shared" si="24"/>
        <v>0</v>
      </c>
      <c r="Z148" s="282">
        <f t="shared" si="25"/>
        <v>0</v>
      </c>
      <c r="AA148" s="110"/>
    </row>
    <row r="149" spans="1:27" s="111" customFormat="1" ht="21" customHeight="1" x14ac:dyDescent="0.25">
      <c r="A149" s="136"/>
      <c r="B149" s="12"/>
      <c r="C149" s="95"/>
      <c r="D149" s="12"/>
      <c r="E149" s="12"/>
      <c r="F149" s="12"/>
      <c r="G149" s="281"/>
      <c r="H149" s="281"/>
      <c r="I149" s="283"/>
      <c r="J149" s="282">
        <f t="shared" si="17"/>
        <v>0</v>
      </c>
      <c r="K149" s="110"/>
      <c r="L149" s="62"/>
      <c r="M149" s="8">
        <f t="shared" si="18"/>
        <v>0</v>
      </c>
      <c r="N149" s="62"/>
      <c r="O149" s="62"/>
      <c r="P149" s="8">
        <f t="shared" si="19"/>
        <v>18</v>
      </c>
      <c r="Q149" s="63">
        <f t="shared" si="26"/>
        <v>0</v>
      </c>
      <c r="R149" s="63">
        <f t="shared" si="26"/>
        <v>0</v>
      </c>
      <c r="S149" s="63">
        <f t="shared" si="26"/>
        <v>0</v>
      </c>
      <c r="T149" s="63">
        <f t="shared" si="26"/>
        <v>0</v>
      </c>
      <c r="U149" s="63">
        <f t="shared" si="26"/>
        <v>0</v>
      </c>
      <c r="V149" s="282">
        <f t="shared" si="21"/>
        <v>0</v>
      </c>
      <c r="W149" s="282">
        <f t="shared" si="22"/>
        <v>0</v>
      </c>
      <c r="X149" s="282">
        <f t="shared" si="23"/>
        <v>0</v>
      </c>
      <c r="Y149" s="282">
        <f t="shared" si="24"/>
        <v>0</v>
      </c>
      <c r="Z149" s="282">
        <f t="shared" si="25"/>
        <v>0</v>
      </c>
      <c r="AA149" s="110"/>
    </row>
    <row r="150" spans="1:27" s="111" customFormat="1" ht="21" customHeight="1" x14ac:dyDescent="0.25">
      <c r="A150" s="136"/>
      <c r="B150" s="12"/>
      <c r="C150" s="230"/>
      <c r="D150" s="229"/>
      <c r="E150" s="12"/>
      <c r="F150" s="12"/>
      <c r="G150" s="281"/>
      <c r="H150" s="281"/>
      <c r="I150" s="283"/>
      <c r="J150" s="282">
        <f t="shared" si="17"/>
        <v>0</v>
      </c>
      <c r="K150" s="110"/>
      <c r="L150" s="62"/>
      <c r="M150" s="8">
        <f t="shared" si="18"/>
        <v>0</v>
      </c>
      <c r="N150" s="62"/>
      <c r="O150" s="62"/>
      <c r="P150" s="8">
        <f t="shared" si="19"/>
        <v>18</v>
      </c>
      <c r="Q150" s="63">
        <f t="shared" si="26"/>
        <v>0</v>
      </c>
      <c r="R150" s="63">
        <f t="shared" si="26"/>
        <v>0</v>
      </c>
      <c r="S150" s="63">
        <f t="shared" si="26"/>
        <v>0</v>
      </c>
      <c r="T150" s="63">
        <f t="shared" si="26"/>
        <v>0</v>
      </c>
      <c r="U150" s="63">
        <f t="shared" si="26"/>
        <v>0</v>
      </c>
      <c r="V150" s="282">
        <f t="shared" si="21"/>
        <v>0</v>
      </c>
      <c r="W150" s="282">
        <f t="shared" si="22"/>
        <v>0</v>
      </c>
      <c r="X150" s="282">
        <f t="shared" si="23"/>
        <v>0</v>
      </c>
      <c r="Y150" s="282">
        <f t="shared" si="24"/>
        <v>0</v>
      </c>
      <c r="Z150" s="282">
        <f t="shared" si="25"/>
        <v>0</v>
      </c>
      <c r="AA150" s="110"/>
    </row>
    <row r="151" spans="1:27" s="111" customFormat="1" ht="21" customHeight="1" x14ac:dyDescent="0.25">
      <c r="A151" s="136"/>
      <c r="B151" s="12"/>
      <c r="C151" s="95"/>
      <c r="D151" s="12"/>
      <c r="E151" s="12"/>
      <c r="F151" s="12"/>
      <c r="G151" s="281"/>
      <c r="H151" s="281"/>
      <c r="I151" s="283"/>
      <c r="J151" s="282">
        <f t="shared" si="17"/>
        <v>0</v>
      </c>
      <c r="K151" s="110"/>
      <c r="L151" s="62"/>
      <c r="M151" s="8">
        <f t="shared" si="18"/>
        <v>0</v>
      </c>
      <c r="N151" s="62"/>
      <c r="O151" s="62"/>
      <c r="P151" s="8">
        <f t="shared" si="19"/>
        <v>18</v>
      </c>
      <c r="Q151" s="63">
        <f t="shared" si="26"/>
        <v>0</v>
      </c>
      <c r="R151" s="63">
        <f t="shared" si="26"/>
        <v>0</v>
      </c>
      <c r="S151" s="63">
        <f t="shared" si="26"/>
        <v>0</v>
      </c>
      <c r="T151" s="63">
        <f t="shared" si="26"/>
        <v>0</v>
      </c>
      <c r="U151" s="63">
        <f t="shared" si="26"/>
        <v>0</v>
      </c>
      <c r="V151" s="282">
        <f t="shared" si="21"/>
        <v>0</v>
      </c>
      <c r="W151" s="282">
        <f t="shared" si="22"/>
        <v>0</v>
      </c>
      <c r="X151" s="282">
        <f t="shared" si="23"/>
        <v>0</v>
      </c>
      <c r="Y151" s="282">
        <f t="shared" si="24"/>
        <v>0</v>
      </c>
      <c r="Z151" s="282">
        <f t="shared" si="25"/>
        <v>0</v>
      </c>
      <c r="AA151" s="110"/>
    </row>
    <row r="152" spans="1:27" s="111" customFormat="1" ht="21" customHeight="1" x14ac:dyDescent="0.25">
      <c r="A152" s="136"/>
      <c r="B152" s="12"/>
      <c r="C152" s="95"/>
      <c r="D152" s="12"/>
      <c r="E152" s="12"/>
      <c r="F152" s="12"/>
      <c r="G152" s="281"/>
      <c r="H152" s="281"/>
      <c r="I152" s="283"/>
      <c r="J152" s="282">
        <f t="shared" si="17"/>
        <v>0</v>
      </c>
      <c r="K152" s="110"/>
      <c r="L152" s="62"/>
      <c r="M152" s="8">
        <f t="shared" si="18"/>
        <v>0</v>
      </c>
      <c r="N152" s="62"/>
      <c r="O152" s="62"/>
      <c r="P152" s="8">
        <f t="shared" si="19"/>
        <v>18</v>
      </c>
      <c r="Q152" s="63">
        <f t="shared" si="26"/>
        <v>0</v>
      </c>
      <c r="R152" s="63">
        <f t="shared" si="26"/>
        <v>0</v>
      </c>
      <c r="S152" s="63">
        <f t="shared" si="26"/>
        <v>0</v>
      </c>
      <c r="T152" s="63">
        <f t="shared" si="26"/>
        <v>0</v>
      </c>
      <c r="U152" s="63">
        <f t="shared" si="26"/>
        <v>0</v>
      </c>
      <c r="V152" s="282">
        <f t="shared" si="21"/>
        <v>0</v>
      </c>
      <c r="W152" s="282">
        <f t="shared" si="22"/>
        <v>0</v>
      </c>
      <c r="X152" s="282">
        <f t="shared" si="23"/>
        <v>0</v>
      </c>
      <c r="Y152" s="282">
        <f t="shared" si="24"/>
        <v>0</v>
      </c>
      <c r="Z152" s="282">
        <f t="shared" si="25"/>
        <v>0</v>
      </c>
      <c r="AA152" s="110"/>
    </row>
    <row r="153" spans="1:27" s="111" customFormat="1" ht="21" customHeight="1" x14ac:dyDescent="0.25">
      <c r="A153" s="136"/>
      <c r="B153" s="12"/>
      <c r="C153" s="95"/>
      <c r="D153" s="12"/>
      <c r="E153" s="12"/>
      <c r="F153" s="12"/>
      <c r="G153" s="281"/>
      <c r="H153" s="281"/>
      <c r="I153" s="283"/>
      <c r="J153" s="282">
        <f t="shared" si="17"/>
        <v>0</v>
      </c>
      <c r="K153" s="110"/>
      <c r="L153" s="62"/>
      <c r="M153" s="8">
        <f t="shared" si="18"/>
        <v>0</v>
      </c>
      <c r="N153" s="62"/>
      <c r="O153" s="62"/>
      <c r="P153" s="8">
        <f t="shared" si="19"/>
        <v>18</v>
      </c>
      <c r="Q153" s="63">
        <f t="shared" si="26"/>
        <v>0</v>
      </c>
      <c r="R153" s="63">
        <f t="shared" si="26"/>
        <v>0</v>
      </c>
      <c r="S153" s="63">
        <f t="shared" si="26"/>
        <v>0</v>
      </c>
      <c r="T153" s="63">
        <f t="shared" si="26"/>
        <v>0</v>
      </c>
      <c r="U153" s="63">
        <f t="shared" si="26"/>
        <v>0</v>
      </c>
      <c r="V153" s="282">
        <f t="shared" si="21"/>
        <v>0</v>
      </c>
      <c r="W153" s="282">
        <f t="shared" si="22"/>
        <v>0</v>
      </c>
      <c r="X153" s="282">
        <f t="shared" si="23"/>
        <v>0</v>
      </c>
      <c r="Y153" s="282">
        <f t="shared" si="24"/>
        <v>0</v>
      </c>
      <c r="Z153" s="282">
        <f t="shared" si="25"/>
        <v>0</v>
      </c>
      <c r="AA153" s="110"/>
    </row>
    <row r="154" spans="1:27" s="132" customFormat="1" ht="21" customHeight="1" x14ac:dyDescent="0.25">
      <c r="A154" s="147"/>
      <c r="B154" s="12"/>
      <c r="C154" s="231"/>
      <c r="D154" s="12"/>
      <c r="E154" s="11"/>
      <c r="F154" s="12"/>
      <c r="G154" s="281"/>
      <c r="H154" s="281"/>
      <c r="I154" s="281"/>
      <c r="J154" s="282">
        <f t="shared" si="17"/>
        <v>0</v>
      </c>
      <c r="K154" s="131"/>
      <c r="L154" s="146"/>
      <c r="M154" s="8">
        <f t="shared" si="18"/>
        <v>0</v>
      </c>
      <c r="N154" s="62"/>
      <c r="O154" s="62"/>
      <c r="P154" s="8">
        <f t="shared" si="19"/>
        <v>18</v>
      </c>
      <c r="Q154" s="63">
        <f t="shared" si="26"/>
        <v>0</v>
      </c>
      <c r="R154" s="63">
        <f t="shared" si="26"/>
        <v>0</v>
      </c>
      <c r="S154" s="63">
        <f t="shared" si="26"/>
        <v>0</v>
      </c>
      <c r="T154" s="63">
        <f t="shared" si="26"/>
        <v>0</v>
      </c>
      <c r="U154" s="63">
        <f t="shared" si="26"/>
        <v>0</v>
      </c>
      <c r="V154" s="282">
        <f t="shared" si="21"/>
        <v>0</v>
      </c>
      <c r="W154" s="282">
        <f t="shared" si="22"/>
        <v>0</v>
      </c>
      <c r="X154" s="282">
        <f t="shared" si="23"/>
        <v>0</v>
      </c>
      <c r="Y154" s="282">
        <f t="shared" si="24"/>
        <v>0</v>
      </c>
      <c r="Z154" s="282">
        <f t="shared" si="25"/>
        <v>0</v>
      </c>
      <c r="AA154" s="131"/>
    </row>
    <row r="155" spans="1:27" s="111" customFormat="1" ht="21" customHeight="1" x14ac:dyDescent="0.25">
      <c r="A155" s="136"/>
      <c r="B155" s="12"/>
      <c r="C155" s="95"/>
      <c r="D155" s="12"/>
      <c r="E155" s="12"/>
      <c r="F155" s="12"/>
      <c r="G155" s="281"/>
      <c r="H155" s="281"/>
      <c r="I155" s="283"/>
      <c r="J155" s="282">
        <f t="shared" ref="J155:J190" si="27">+IF(D155=1,(G155-H155-I155),IF(D155=2,(G155-H155-I155),0))</f>
        <v>0</v>
      </c>
      <c r="K155" s="110"/>
      <c r="L155" s="62"/>
      <c r="M155" s="8">
        <f t="shared" si="18"/>
        <v>0</v>
      </c>
      <c r="N155" s="62"/>
      <c r="O155" s="62"/>
      <c r="P155" s="8">
        <f t="shared" si="19"/>
        <v>18</v>
      </c>
      <c r="Q155" s="63">
        <f t="shared" si="26"/>
        <v>0</v>
      </c>
      <c r="R155" s="63">
        <f t="shared" si="26"/>
        <v>0</v>
      </c>
      <c r="S155" s="63">
        <f t="shared" si="26"/>
        <v>0</v>
      </c>
      <c r="T155" s="63">
        <f t="shared" si="26"/>
        <v>0</v>
      </c>
      <c r="U155" s="63">
        <f t="shared" si="26"/>
        <v>0</v>
      </c>
      <c r="V155" s="282">
        <f t="shared" si="21"/>
        <v>0</v>
      </c>
      <c r="W155" s="282">
        <f t="shared" si="22"/>
        <v>0</v>
      </c>
      <c r="X155" s="282">
        <f t="shared" si="23"/>
        <v>0</v>
      </c>
      <c r="Y155" s="282">
        <f t="shared" si="24"/>
        <v>0</v>
      </c>
      <c r="Z155" s="282">
        <f t="shared" si="25"/>
        <v>0</v>
      </c>
      <c r="AA155" s="110"/>
    </row>
    <row r="156" spans="1:27" s="111" customFormat="1" ht="21" customHeight="1" x14ac:dyDescent="0.25">
      <c r="A156" s="136"/>
      <c r="B156" s="12"/>
      <c r="C156" s="95"/>
      <c r="D156" s="12"/>
      <c r="E156" s="12"/>
      <c r="F156" s="12"/>
      <c r="G156" s="281"/>
      <c r="H156" s="281"/>
      <c r="I156" s="283"/>
      <c r="J156" s="282">
        <f t="shared" si="27"/>
        <v>0</v>
      </c>
      <c r="K156" s="110"/>
      <c r="L156" s="62"/>
      <c r="M156" s="8">
        <f t="shared" ref="M156:M190" si="28">+L156*12</f>
        <v>0</v>
      </c>
      <c r="N156" s="62"/>
      <c r="O156" s="62"/>
      <c r="P156" s="8">
        <f t="shared" ref="P156:P190" si="29">+N156+O156+18</f>
        <v>18</v>
      </c>
      <c r="Q156" s="63">
        <f t="shared" ref="Q156:U190" si="30">IFERROR(IF(AND((Q$192-$P156)/$M156&gt;0,(Q$192-$P156)/$M156&lt;1),(Q$192-$P156)/$M156,IF((Q$192-$P156)/$M156&gt;0,1,0)),0)</f>
        <v>0</v>
      </c>
      <c r="R156" s="63">
        <f t="shared" si="30"/>
        <v>0</v>
      </c>
      <c r="S156" s="63">
        <f t="shared" si="30"/>
        <v>0</v>
      </c>
      <c r="T156" s="63">
        <f t="shared" si="30"/>
        <v>0</v>
      </c>
      <c r="U156" s="63">
        <f t="shared" si="30"/>
        <v>0</v>
      </c>
      <c r="V156" s="282">
        <f t="shared" ref="V156:V190" si="31">Q156*($G156-$H156)</f>
        <v>0</v>
      </c>
      <c r="W156" s="282">
        <f t="shared" ref="W156:W190" si="32">R156*($G156-$H156)-V156</f>
        <v>0</v>
      </c>
      <c r="X156" s="282">
        <f t="shared" ref="X156:X190" si="33">S156*($G156-$H156)-SUM(V156:W156)</f>
        <v>0</v>
      </c>
      <c r="Y156" s="282">
        <f t="shared" ref="Y156:Y190" si="34">T156*($G156-$H156)-SUM(V156:X156)</f>
        <v>0</v>
      </c>
      <c r="Z156" s="282">
        <f t="shared" ref="Z156:Z190" si="35">U156*($G156-$H156)-SUM(V156:Y156)</f>
        <v>0</v>
      </c>
      <c r="AA156" s="110"/>
    </row>
    <row r="157" spans="1:27" s="111" customFormat="1" ht="21" customHeight="1" x14ac:dyDescent="0.25">
      <c r="A157" s="136"/>
      <c r="B157" s="12"/>
      <c r="C157" s="95"/>
      <c r="D157" s="12"/>
      <c r="E157" s="12"/>
      <c r="F157" s="12"/>
      <c r="G157" s="281"/>
      <c r="H157" s="281"/>
      <c r="I157" s="283"/>
      <c r="J157" s="282">
        <f t="shared" si="27"/>
        <v>0</v>
      </c>
      <c r="K157" s="110"/>
      <c r="L157" s="62"/>
      <c r="M157" s="8">
        <f t="shared" si="28"/>
        <v>0</v>
      </c>
      <c r="N157" s="62"/>
      <c r="O157" s="62"/>
      <c r="P157" s="8">
        <f t="shared" si="29"/>
        <v>18</v>
      </c>
      <c r="Q157" s="63">
        <f t="shared" si="30"/>
        <v>0</v>
      </c>
      <c r="R157" s="63">
        <f t="shared" si="30"/>
        <v>0</v>
      </c>
      <c r="S157" s="63">
        <f t="shared" si="30"/>
        <v>0</v>
      </c>
      <c r="T157" s="63">
        <f t="shared" si="30"/>
        <v>0</v>
      </c>
      <c r="U157" s="63">
        <f t="shared" si="30"/>
        <v>0</v>
      </c>
      <c r="V157" s="282">
        <f t="shared" si="31"/>
        <v>0</v>
      </c>
      <c r="W157" s="282">
        <f t="shared" si="32"/>
        <v>0</v>
      </c>
      <c r="X157" s="282">
        <f t="shared" si="33"/>
        <v>0</v>
      </c>
      <c r="Y157" s="282">
        <f t="shared" si="34"/>
        <v>0</v>
      </c>
      <c r="Z157" s="282">
        <f t="shared" si="35"/>
        <v>0</v>
      </c>
      <c r="AA157" s="110"/>
    </row>
    <row r="158" spans="1:27" s="111" customFormat="1" ht="21" customHeight="1" x14ac:dyDescent="0.25">
      <c r="A158" s="136"/>
      <c r="B158" s="12"/>
      <c r="C158" s="95"/>
      <c r="D158" s="12"/>
      <c r="E158" s="12"/>
      <c r="F158" s="12"/>
      <c r="G158" s="281"/>
      <c r="H158" s="281"/>
      <c r="I158" s="283"/>
      <c r="J158" s="282">
        <f t="shared" si="27"/>
        <v>0</v>
      </c>
      <c r="K158" s="110"/>
      <c r="L158" s="62"/>
      <c r="M158" s="8">
        <f t="shared" si="28"/>
        <v>0</v>
      </c>
      <c r="N158" s="62"/>
      <c r="O158" s="62"/>
      <c r="P158" s="8">
        <f t="shared" si="29"/>
        <v>18</v>
      </c>
      <c r="Q158" s="63">
        <f t="shared" si="30"/>
        <v>0</v>
      </c>
      <c r="R158" s="63">
        <f t="shared" si="30"/>
        <v>0</v>
      </c>
      <c r="S158" s="63">
        <f t="shared" si="30"/>
        <v>0</v>
      </c>
      <c r="T158" s="63">
        <f t="shared" si="30"/>
        <v>0</v>
      </c>
      <c r="U158" s="63">
        <f t="shared" si="30"/>
        <v>0</v>
      </c>
      <c r="V158" s="282">
        <f t="shared" si="31"/>
        <v>0</v>
      </c>
      <c r="W158" s="282">
        <f t="shared" si="32"/>
        <v>0</v>
      </c>
      <c r="X158" s="282">
        <f t="shared" si="33"/>
        <v>0</v>
      </c>
      <c r="Y158" s="282">
        <f t="shared" si="34"/>
        <v>0</v>
      </c>
      <c r="Z158" s="282">
        <f t="shared" si="35"/>
        <v>0</v>
      </c>
      <c r="AA158" s="110"/>
    </row>
    <row r="159" spans="1:27" s="111" customFormat="1" ht="21" customHeight="1" x14ac:dyDescent="0.25">
      <c r="A159" s="136"/>
      <c r="B159" s="12"/>
      <c r="C159" s="95"/>
      <c r="D159" s="12"/>
      <c r="E159" s="12"/>
      <c r="F159" s="12"/>
      <c r="G159" s="281"/>
      <c r="H159" s="281"/>
      <c r="I159" s="283"/>
      <c r="J159" s="282">
        <f t="shared" si="27"/>
        <v>0</v>
      </c>
      <c r="K159" s="110"/>
      <c r="L159" s="62"/>
      <c r="M159" s="8">
        <f t="shared" si="28"/>
        <v>0</v>
      </c>
      <c r="N159" s="62"/>
      <c r="O159" s="62"/>
      <c r="P159" s="8">
        <f t="shared" si="29"/>
        <v>18</v>
      </c>
      <c r="Q159" s="63">
        <f t="shared" si="30"/>
        <v>0</v>
      </c>
      <c r="R159" s="63">
        <f t="shared" si="30"/>
        <v>0</v>
      </c>
      <c r="S159" s="63">
        <f t="shared" si="30"/>
        <v>0</v>
      </c>
      <c r="T159" s="63">
        <f t="shared" si="30"/>
        <v>0</v>
      </c>
      <c r="U159" s="63">
        <f t="shared" si="30"/>
        <v>0</v>
      </c>
      <c r="V159" s="282">
        <f t="shared" si="31"/>
        <v>0</v>
      </c>
      <c r="W159" s="282">
        <f t="shared" si="32"/>
        <v>0</v>
      </c>
      <c r="X159" s="282">
        <f t="shared" si="33"/>
        <v>0</v>
      </c>
      <c r="Y159" s="282">
        <f t="shared" si="34"/>
        <v>0</v>
      </c>
      <c r="Z159" s="282">
        <f t="shared" si="35"/>
        <v>0</v>
      </c>
      <c r="AA159" s="110"/>
    </row>
    <row r="160" spans="1:27" s="111" customFormat="1" ht="21" customHeight="1" x14ac:dyDescent="0.25">
      <c r="A160" s="136"/>
      <c r="B160" s="12"/>
      <c r="C160" s="95"/>
      <c r="D160" s="12"/>
      <c r="E160" s="12"/>
      <c r="F160" s="12"/>
      <c r="G160" s="281"/>
      <c r="H160" s="281"/>
      <c r="I160" s="283"/>
      <c r="J160" s="282">
        <f t="shared" si="27"/>
        <v>0</v>
      </c>
      <c r="K160" s="110"/>
      <c r="L160" s="62"/>
      <c r="M160" s="8">
        <f t="shared" si="28"/>
        <v>0</v>
      </c>
      <c r="N160" s="62"/>
      <c r="O160" s="62"/>
      <c r="P160" s="8">
        <f t="shared" si="29"/>
        <v>18</v>
      </c>
      <c r="Q160" s="63">
        <f t="shared" si="30"/>
        <v>0</v>
      </c>
      <c r="R160" s="63">
        <f t="shared" si="30"/>
        <v>0</v>
      </c>
      <c r="S160" s="63">
        <f t="shared" si="30"/>
        <v>0</v>
      </c>
      <c r="T160" s="63">
        <f t="shared" si="30"/>
        <v>0</v>
      </c>
      <c r="U160" s="63">
        <f t="shared" si="30"/>
        <v>0</v>
      </c>
      <c r="V160" s="282">
        <f t="shared" si="31"/>
        <v>0</v>
      </c>
      <c r="W160" s="282">
        <f t="shared" si="32"/>
        <v>0</v>
      </c>
      <c r="X160" s="282">
        <f t="shared" si="33"/>
        <v>0</v>
      </c>
      <c r="Y160" s="282">
        <f t="shared" si="34"/>
        <v>0</v>
      </c>
      <c r="Z160" s="282">
        <f t="shared" si="35"/>
        <v>0</v>
      </c>
      <c r="AA160" s="110"/>
    </row>
    <row r="161" spans="1:27" s="111" customFormat="1" ht="21" customHeight="1" x14ac:dyDescent="0.25">
      <c r="A161" s="136"/>
      <c r="B161" s="12"/>
      <c r="C161" s="95"/>
      <c r="D161" s="12"/>
      <c r="E161" s="12"/>
      <c r="F161" s="12"/>
      <c r="G161" s="281"/>
      <c r="H161" s="281"/>
      <c r="I161" s="283"/>
      <c r="J161" s="282">
        <f t="shared" si="27"/>
        <v>0</v>
      </c>
      <c r="K161" s="110"/>
      <c r="L161" s="62"/>
      <c r="M161" s="8">
        <f t="shared" si="28"/>
        <v>0</v>
      </c>
      <c r="N161" s="62"/>
      <c r="O161" s="62"/>
      <c r="P161" s="8">
        <f t="shared" si="29"/>
        <v>18</v>
      </c>
      <c r="Q161" s="63">
        <f t="shared" si="30"/>
        <v>0</v>
      </c>
      <c r="R161" s="63">
        <f t="shared" si="30"/>
        <v>0</v>
      </c>
      <c r="S161" s="63">
        <f t="shared" si="30"/>
        <v>0</v>
      </c>
      <c r="T161" s="63">
        <f t="shared" si="30"/>
        <v>0</v>
      </c>
      <c r="U161" s="63">
        <f t="shared" si="30"/>
        <v>0</v>
      </c>
      <c r="V161" s="282">
        <f t="shared" si="31"/>
        <v>0</v>
      </c>
      <c r="W161" s="282">
        <f t="shared" si="32"/>
        <v>0</v>
      </c>
      <c r="X161" s="282">
        <f t="shared" si="33"/>
        <v>0</v>
      </c>
      <c r="Y161" s="282">
        <f t="shared" si="34"/>
        <v>0</v>
      </c>
      <c r="Z161" s="282">
        <f t="shared" si="35"/>
        <v>0</v>
      </c>
      <c r="AA161" s="110"/>
    </row>
    <row r="162" spans="1:27" s="111" customFormat="1" ht="21" customHeight="1" x14ac:dyDescent="0.25">
      <c r="A162" s="136"/>
      <c r="B162" s="12"/>
      <c r="C162" s="95"/>
      <c r="D162" s="12"/>
      <c r="E162" s="12"/>
      <c r="F162" s="12"/>
      <c r="G162" s="281"/>
      <c r="H162" s="281"/>
      <c r="I162" s="283"/>
      <c r="J162" s="282">
        <f t="shared" si="27"/>
        <v>0</v>
      </c>
      <c r="L162" s="62"/>
      <c r="M162" s="8">
        <f t="shared" si="28"/>
        <v>0</v>
      </c>
      <c r="N162" s="62"/>
      <c r="O162" s="62"/>
      <c r="P162" s="8">
        <f t="shared" si="29"/>
        <v>18</v>
      </c>
      <c r="Q162" s="63">
        <f t="shared" si="30"/>
        <v>0</v>
      </c>
      <c r="R162" s="63">
        <f t="shared" si="30"/>
        <v>0</v>
      </c>
      <c r="S162" s="63">
        <f t="shared" si="30"/>
        <v>0</v>
      </c>
      <c r="T162" s="63">
        <f t="shared" si="30"/>
        <v>0</v>
      </c>
      <c r="U162" s="63">
        <f t="shared" si="30"/>
        <v>0</v>
      </c>
      <c r="V162" s="282">
        <f t="shared" si="31"/>
        <v>0</v>
      </c>
      <c r="W162" s="282">
        <f t="shared" si="32"/>
        <v>0</v>
      </c>
      <c r="X162" s="282">
        <f t="shared" si="33"/>
        <v>0</v>
      </c>
      <c r="Y162" s="282">
        <f t="shared" si="34"/>
        <v>0</v>
      </c>
      <c r="Z162" s="282">
        <f t="shared" si="35"/>
        <v>0</v>
      </c>
      <c r="AA162" s="110"/>
    </row>
    <row r="163" spans="1:27" s="111" customFormat="1" ht="21" customHeight="1" x14ac:dyDescent="0.25">
      <c r="A163" s="136"/>
      <c r="B163" s="12"/>
      <c r="C163" s="95"/>
      <c r="D163" s="12"/>
      <c r="E163" s="12"/>
      <c r="F163" s="12"/>
      <c r="G163" s="281"/>
      <c r="H163" s="281"/>
      <c r="I163" s="283"/>
      <c r="J163" s="282">
        <f t="shared" si="27"/>
        <v>0</v>
      </c>
      <c r="K163" s="110"/>
      <c r="L163" s="62"/>
      <c r="M163" s="8">
        <f t="shared" si="28"/>
        <v>0</v>
      </c>
      <c r="N163" s="62"/>
      <c r="O163" s="62"/>
      <c r="P163" s="8">
        <f t="shared" si="29"/>
        <v>18</v>
      </c>
      <c r="Q163" s="63">
        <f t="shared" si="30"/>
        <v>0</v>
      </c>
      <c r="R163" s="63">
        <f t="shared" si="30"/>
        <v>0</v>
      </c>
      <c r="S163" s="63">
        <f t="shared" si="30"/>
        <v>0</v>
      </c>
      <c r="T163" s="63">
        <f t="shared" si="30"/>
        <v>0</v>
      </c>
      <c r="U163" s="63">
        <f t="shared" si="30"/>
        <v>0</v>
      </c>
      <c r="V163" s="282">
        <f t="shared" si="31"/>
        <v>0</v>
      </c>
      <c r="W163" s="282">
        <f t="shared" si="32"/>
        <v>0</v>
      </c>
      <c r="X163" s="282">
        <f t="shared" si="33"/>
        <v>0</v>
      </c>
      <c r="Y163" s="282">
        <f t="shared" si="34"/>
        <v>0</v>
      </c>
      <c r="Z163" s="282">
        <f t="shared" si="35"/>
        <v>0</v>
      </c>
      <c r="AA163" s="110"/>
    </row>
    <row r="164" spans="1:27" s="111" customFormat="1" ht="21" customHeight="1" x14ac:dyDescent="0.25">
      <c r="A164" s="147"/>
      <c r="B164" s="12"/>
      <c r="C164" s="95"/>
      <c r="D164" s="12"/>
      <c r="E164" s="12"/>
      <c r="F164" s="12"/>
      <c r="G164" s="283"/>
      <c r="H164" s="281"/>
      <c r="I164" s="283"/>
      <c r="J164" s="282">
        <f t="shared" si="27"/>
        <v>0</v>
      </c>
      <c r="K164" s="110"/>
      <c r="L164" s="62"/>
      <c r="M164" s="8">
        <f t="shared" si="28"/>
        <v>0</v>
      </c>
      <c r="N164" s="62"/>
      <c r="O164" s="62"/>
      <c r="P164" s="8">
        <f t="shared" si="29"/>
        <v>18</v>
      </c>
      <c r="Q164" s="63">
        <f t="shared" si="30"/>
        <v>0</v>
      </c>
      <c r="R164" s="63">
        <f t="shared" si="30"/>
        <v>0</v>
      </c>
      <c r="S164" s="63">
        <f t="shared" si="30"/>
        <v>0</v>
      </c>
      <c r="T164" s="63">
        <f t="shared" si="30"/>
        <v>0</v>
      </c>
      <c r="U164" s="63">
        <f t="shared" si="30"/>
        <v>0</v>
      </c>
      <c r="V164" s="282">
        <f t="shared" si="31"/>
        <v>0</v>
      </c>
      <c r="W164" s="282">
        <f t="shared" si="32"/>
        <v>0</v>
      </c>
      <c r="X164" s="282">
        <f t="shared" si="33"/>
        <v>0</v>
      </c>
      <c r="Y164" s="282">
        <f t="shared" si="34"/>
        <v>0</v>
      </c>
      <c r="Z164" s="282">
        <f t="shared" si="35"/>
        <v>0</v>
      </c>
      <c r="AA164" s="110"/>
    </row>
    <row r="165" spans="1:27" s="111" customFormat="1" ht="21" customHeight="1" x14ac:dyDescent="0.25">
      <c r="A165" s="147"/>
      <c r="B165" s="12"/>
      <c r="C165" s="231"/>
      <c r="D165" s="12"/>
      <c r="E165" s="11"/>
      <c r="F165" s="11"/>
      <c r="G165" s="285"/>
      <c r="H165" s="281"/>
      <c r="I165" s="281"/>
      <c r="J165" s="282">
        <f t="shared" si="27"/>
        <v>0</v>
      </c>
      <c r="K165" s="133"/>
      <c r="L165" s="146"/>
      <c r="M165" s="8">
        <f t="shared" si="28"/>
        <v>0</v>
      </c>
      <c r="N165" s="62"/>
      <c r="O165" s="62"/>
      <c r="P165" s="8">
        <f t="shared" si="29"/>
        <v>18</v>
      </c>
      <c r="Q165" s="63">
        <f t="shared" si="30"/>
        <v>0</v>
      </c>
      <c r="R165" s="63">
        <f t="shared" si="30"/>
        <v>0</v>
      </c>
      <c r="S165" s="63">
        <f t="shared" si="30"/>
        <v>0</v>
      </c>
      <c r="T165" s="63">
        <f t="shared" si="30"/>
        <v>0</v>
      </c>
      <c r="U165" s="63">
        <f t="shared" si="30"/>
        <v>0</v>
      </c>
      <c r="V165" s="282">
        <f t="shared" si="31"/>
        <v>0</v>
      </c>
      <c r="W165" s="282">
        <f t="shared" si="32"/>
        <v>0</v>
      </c>
      <c r="X165" s="282">
        <f t="shared" si="33"/>
        <v>0</v>
      </c>
      <c r="Y165" s="282">
        <f t="shared" si="34"/>
        <v>0</v>
      </c>
      <c r="Z165" s="282">
        <f t="shared" si="35"/>
        <v>0</v>
      </c>
      <c r="AA165" s="133"/>
    </row>
    <row r="166" spans="1:27" s="111" customFormat="1" ht="21" customHeight="1" x14ac:dyDescent="0.25">
      <c r="A166" s="147"/>
      <c r="B166" s="12"/>
      <c r="C166" s="231"/>
      <c r="D166" s="12"/>
      <c r="E166" s="11"/>
      <c r="F166" s="11"/>
      <c r="G166" s="285"/>
      <c r="H166" s="281"/>
      <c r="I166" s="281"/>
      <c r="J166" s="282">
        <f t="shared" si="27"/>
        <v>0</v>
      </c>
      <c r="K166" s="133"/>
      <c r="L166" s="146"/>
      <c r="M166" s="8">
        <f t="shared" si="28"/>
        <v>0</v>
      </c>
      <c r="N166" s="62"/>
      <c r="O166" s="62"/>
      <c r="P166" s="8">
        <f t="shared" si="29"/>
        <v>18</v>
      </c>
      <c r="Q166" s="63">
        <f t="shared" si="30"/>
        <v>0</v>
      </c>
      <c r="R166" s="63">
        <f t="shared" si="30"/>
        <v>0</v>
      </c>
      <c r="S166" s="63">
        <f t="shared" si="30"/>
        <v>0</v>
      </c>
      <c r="T166" s="63">
        <f t="shared" si="30"/>
        <v>0</v>
      </c>
      <c r="U166" s="63">
        <f t="shared" si="30"/>
        <v>0</v>
      </c>
      <c r="V166" s="282">
        <f t="shared" si="31"/>
        <v>0</v>
      </c>
      <c r="W166" s="282">
        <f t="shared" si="32"/>
        <v>0</v>
      </c>
      <c r="X166" s="282">
        <f t="shared" si="33"/>
        <v>0</v>
      </c>
      <c r="Y166" s="282">
        <f t="shared" si="34"/>
        <v>0</v>
      </c>
      <c r="Z166" s="282">
        <f t="shared" si="35"/>
        <v>0</v>
      </c>
      <c r="AA166" s="133"/>
    </row>
    <row r="167" spans="1:27" s="111" customFormat="1" ht="21" customHeight="1" x14ac:dyDescent="0.25">
      <c r="A167" s="147"/>
      <c r="B167" s="12"/>
      <c r="C167" s="231"/>
      <c r="D167" s="12"/>
      <c r="E167" s="11"/>
      <c r="F167" s="11"/>
      <c r="G167" s="285"/>
      <c r="H167" s="281"/>
      <c r="I167" s="281"/>
      <c r="J167" s="282">
        <f t="shared" si="27"/>
        <v>0</v>
      </c>
      <c r="K167" s="133"/>
      <c r="L167" s="146"/>
      <c r="M167" s="8">
        <f t="shared" si="28"/>
        <v>0</v>
      </c>
      <c r="N167" s="62"/>
      <c r="O167" s="62"/>
      <c r="P167" s="8">
        <f t="shared" si="29"/>
        <v>18</v>
      </c>
      <c r="Q167" s="63">
        <f t="shared" si="30"/>
        <v>0</v>
      </c>
      <c r="R167" s="63">
        <f t="shared" si="30"/>
        <v>0</v>
      </c>
      <c r="S167" s="63">
        <f t="shared" si="30"/>
        <v>0</v>
      </c>
      <c r="T167" s="63">
        <f t="shared" si="30"/>
        <v>0</v>
      </c>
      <c r="U167" s="63">
        <f t="shared" si="30"/>
        <v>0</v>
      </c>
      <c r="V167" s="282">
        <f t="shared" si="31"/>
        <v>0</v>
      </c>
      <c r="W167" s="282">
        <f t="shared" si="32"/>
        <v>0</v>
      </c>
      <c r="X167" s="282">
        <f t="shared" si="33"/>
        <v>0</v>
      </c>
      <c r="Y167" s="282">
        <f t="shared" si="34"/>
        <v>0</v>
      </c>
      <c r="Z167" s="282">
        <f t="shared" si="35"/>
        <v>0</v>
      </c>
      <c r="AA167" s="133"/>
    </row>
    <row r="168" spans="1:27" s="111" customFormat="1" ht="21" customHeight="1" x14ac:dyDescent="0.25">
      <c r="A168" s="147"/>
      <c r="B168" s="12"/>
      <c r="C168" s="231"/>
      <c r="D168" s="12"/>
      <c r="E168" s="11"/>
      <c r="F168" s="11"/>
      <c r="G168" s="285"/>
      <c r="H168" s="281"/>
      <c r="I168" s="281"/>
      <c r="J168" s="282">
        <f t="shared" si="27"/>
        <v>0</v>
      </c>
      <c r="K168" s="133"/>
      <c r="L168" s="146"/>
      <c r="M168" s="8">
        <f t="shared" si="28"/>
        <v>0</v>
      </c>
      <c r="N168" s="62"/>
      <c r="O168" s="62"/>
      <c r="P168" s="8">
        <f t="shared" si="29"/>
        <v>18</v>
      </c>
      <c r="Q168" s="63">
        <f t="shared" si="30"/>
        <v>0</v>
      </c>
      <c r="R168" s="63">
        <f t="shared" si="30"/>
        <v>0</v>
      </c>
      <c r="S168" s="63">
        <f t="shared" si="30"/>
        <v>0</v>
      </c>
      <c r="T168" s="63">
        <f t="shared" si="30"/>
        <v>0</v>
      </c>
      <c r="U168" s="63">
        <f t="shared" si="30"/>
        <v>0</v>
      </c>
      <c r="V168" s="282">
        <f t="shared" si="31"/>
        <v>0</v>
      </c>
      <c r="W168" s="282">
        <f t="shared" si="32"/>
        <v>0</v>
      </c>
      <c r="X168" s="282">
        <f t="shared" si="33"/>
        <v>0</v>
      </c>
      <c r="Y168" s="282">
        <f t="shared" si="34"/>
        <v>0</v>
      </c>
      <c r="Z168" s="282">
        <f t="shared" si="35"/>
        <v>0</v>
      </c>
      <c r="AA168" s="133"/>
    </row>
    <row r="169" spans="1:27" s="111" customFormat="1" ht="21" customHeight="1" x14ac:dyDescent="0.25">
      <c r="A169" s="136"/>
      <c r="B169" s="12"/>
      <c r="C169" s="230"/>
      <c r="D169" s="229"/>
      <c r="E169" s="12"/>
      <c r="F169" s="12"/>
      <c r="G169" s="281"/>
      <c r="H169" s="281"/>
      <c r="I169" s="283"/>
      <c r="J169" s="282">
        <f t="shared" si="27"/>
        <v>0</v>
      </c>
      <c r="K169" s="110"/>
      <c r="L169" s="62"/>
      <c r="M169" s="8">
        <f t="shared" si="28"/>
        <v>0</v>
      </c>
      <c r="N169" s="62"/>
      <c r="O169" s="62"/>
      <c r="P169" s="8">
        <f t="shared" si="29"/>
        <v>18</v>
      </c>
      <c r="Q169" s="63">
        <f t="shared" si="30"/>
        <v>0</v>
      </c>
      <c r="R169" s="63">
        <f t="shared" si="30"/>
        <v>0</v>
      </c>
      <c r="S169" s="63">
        <f t="shared" si="30"/>
        <v>0</v>
      </c>
      <c r="T169" s="63">
        <f t="shared" si="30"/>
        <v>0</v>
      </c>
      <c r="U169" s="63">
        <f t="shared" si="30"/>
        <v>0</v>
      </c>
      <c r="V169" s="282">
        <f t="shared" si="31"/>
        <v>0</v>
      </c>
      <c r="W169" s="282">
        <f t="shared" si="32"/>
        <v>0</v>
      </c>
      <c r="X169" s="282">
        <f t="shared" si="33"/>
        <v>0</v>
      </c>
      <c r="Y169" s="282">
        <f t="shared" si="34"/>
        <v>0</v>
      </c>
      <c r="Z169" s="282">
        <f t="shared" si="35"/>
        <v>0</v>
      </c>
      <c r="AA169" s="110"/>
    </row>
    <row r="170" spans="1:27" s="111" customFormat="1" ht="21" customHeight="1" x14ac:dyDescent="0.25">
      <c r="A170" s="136"/>
      <c r="B170" s="12"/>
      <c r="C170" s="95"/>
      <c r="D170" s="12"/>
      <c r="E170" s="12"/>
      <c r="F170" s="12"/>
      <c r="G170" s="281"/>
      <c r="H170" s="281"/>
      <c r="I170" s="283"/>
      <c r="J170" s="282">
        <f t="shared" si="27"/>
        <v>0</v>
      </c>
      <c r="K170" s="110"/>
      <c r="L170" s="62"/>
      <c r="M170" s="8">
        <f t="shared" si="28"/>
        <v>0</v>
      </c>
      <c r="N170" s="62"/>
      <c r="O170" s="62"/>
      <c r="P170" s="8">
        <f t="shared" si="29"/>
        <v>18</v>
      </c>
      <c r="Q170" s="63">
        <f t="shared" si="30"/>
        <v>0</v>
      </c>
      <c r="R170" s="63">
        <f t="shared" si="30"/>
        <v>0</v>
      </c>
      <c r="S170" s="63">
        <f t="shared" si="30"/>
        <v>0</v>
      </c>
      <c r="T170" s="63">
        <f t="shared" si="30"/>
        <v>0</v>
      </c>
      <c r="U170" s="63">
        <f t="shared" si="30"/>
        <v>0</v>
      </c>
      <c r="V170" s="282">
        <f t="shared" si="31"/>
        <v>0</v>
      </c>
      <c r="W170" s="282">
        <f t="shared" si="32"/>
        <v>0</v>
      </c>
      <c r="X170" s="282">
        <f t="shared" si="33"/>
        <v>0</v>
      </c>
      <c r="Y170" s="282">
        <f t="shared" si="34"/>
        <v>0</v>
      </c>
      <c r="Z170" s="282">
        <f t="shared" si="35"/>
        <v>0</v>
      </c>
      <c r="AA170" s="110"/>
    </row>
    <row r="171" spans="1:27" s="111" customFormat="1" ht="21" customHeight="1" x14ac:dyDescent="0.25">
      <c r="A171" s="136"/>
      <c r="B171" s="12"/>
      <c r="C171" s="95"/>
      <c r="D171" s="12"/>
      <c r="E171" s="12"/>
      <c r="F171" s="12"/>
      <c r="G171" s="281"/>
      <c r="H171" s="281"/>
      <c r="I171" s="283"/>
      <c r="J171" s="282">
        <f t="shared" si="27"/>
        <v>0</v>
      </c>
      <c r="K171" s="110"/>
      <c r="L171" s="62"/>
      <c r="M171" s="8">
        <f t="shared" si="28"/>
        <v>0</v>
      </c>
      <c r="N171" s="62"/>
      <c r="O171" s="62"/>
      <c r="P171" s="8">
        <f t="shared" si="29"/>
        <v>18</v>
      </c>
      <c r="Q171" s="63">
        <f t="shared" si="30"/>
        <v>0</v>
      </c>
      <c r="R171" s="63">
        <f t="shared" si="30"/>
        <v>0</v>
      </c>
      <c r="S171" s="63">
        <f t="shared" si="30"/>
        <v>0</v>
      </c>
      <c r="T171" s="63">
        <f t="shared" si="30"/>
        <v>0</v>
      </c>
      <c r="U171" s="63">
        <f t="shared" si="30"/>
        <v>0</v>
      </c>
      <c r="V171" s="282">
        <f t="shared" si="31"/>
        <v>0</v>
      </c>
      <c r="W171" s="282">
        <f t="shared" si="32"/>
        <v>0</v>
      </c>
      <c r="X171" s="282">
        <f t="shared" si="33"/>
        <v>0</v>
      </c>
      <c r="Y171" s="282">
        <f t="shared" si="34"/>
        <v>0</v>
      </c>
      <c r="Z171" s="282">
        <f t="shared" si="35"/>
        <v>0</v>
      </c>
      <c r="AA171" s="110"/>
    </row>
    <row r="172" spans="1:27" ht="21" customHeight="1" x14ac:dyDescent="0.25">
      <c r="A172" s="136"/>
      <c r="B172" s="12"/>
      <c r="C172" s="95"/>
      <c r="D172" s="12"/>
      <c r="E172" s="12"/>
      <c r="F172" s="12"/>
      <c r="G172" s="281"/>
      <c r="H172" s="281"/>
      <c r="I172" s="283"/>
      <c r="J172" s="282">
        <f t="shared" si="27"/>
        <v>0</v>
      </c>
      <c r="L172" s="62"/>
      <c r="M172" s="8">
        <f t="shared" si="28"/>
        <v>0</v>
      </c>
      <c r="N172" s="62"/>
      <c r="O172" s="62"/>
      <c r="P172" s="8">
        <f t="shared" si="29"/>
        <v>18</v>
      </c>
      <c r="Q172" s="63">
        <f t="shared" si="30"/>
        <v>0</v>
      </c>
      <c r="R172" s="63">
        <f t="shared" si="30"/>
        <v>0</v>
      </c>
      <c r="S172" s="63">
        <f t="shared" si="30"/>
        <v>0</v>
      </c>
      <c r="T172" s="63">
        <f t="shared" si="30"/>
        <v>0</v>
      </c>
      <c r="U172" s="63">
        <f t="shared" si="30"/>
        <v>0</v>
      </c>
      <c r="V172" s="282">
        <f t="shared" si="31"/>
        <v>0</v>
      </c>
      <c r="W172" s="282">
        <f t="shared" si="32"/>
        <v>0</v>
      </c>
      <c r="X172" s="282">
        <f t="shared" si="33"/>
        <v>0</v>
      </c>
      <c r="Y172" s="282">
        <f t="shared" si="34"/>
        <v>0</v>
      </c>
      <c r="Z172" s="282">
        <f t="shared" si="35"/>
        <v>0</v>
      </c>
    </row>
    <row r="173" spans="1:27" ht="21" customHeight="1" x14ac:dyDescent="0.25">
      <c r="A173" s="136"/>
      <c r="B173" s="12"/>
      <c r="C173" s="95"/>
      <c r="D173" s="12"/>
      <c r="E173" s="12"/>
      <c r="F173" s="12"/>
      <c r="G173" s="281"/>
      <c r="H173" s="281"/>
      <c r="I173" s="283"/>
      <c r="J173" s="282">
        <f t="shared" si="27"/>
        <v>0</v>
      </c>
      <c r="L173" s="62"/>
      <c r="M173" s="8">
        <f t="shared" si="28"/>
        <v>0</v>
      </c>
      <c r="N173" s="62"/>
      <c r="O173" s="62"/>
      <c r="P173" s="8">
        <f t="shared" si="29"/>
        <v>18</v>
      </c>
      <c r="Q173" s="63">
        <f t="shared" si="30"/>
        <v>0</v>
      </c>
      <c r="R173" s="63">
        <f t="shared" si="30"/>
        <v>0</v>
      </c>
      <c r="S173" s="63">
        <f t="shared" si="30"/>
        <v>0</v>
      </c>
      <c r="T173" s="63">
        <f t="shared" si="30"/>
        <v>0</v>
      </c>
      <c r="U173" s="63">
        <f t="shared" si="30"/>
        <v>0</v>
      </c>
      <c r="V173" s="282">
        <f t="shared" si="31"/>
        <v>0</v>
      </c>
      <c r="W173" s="282">
        <f t="shared" si="32"/>
        <v>0</v>
      </c>
      <c r="X173" s="282">
        <f t="shared" si="33"/>
        <v>0</v>
      </c>
      <c r="Y173" s="282">
        <f t="shared" si="34"/>
        <v>0</v>
      </c>
      <c r="Z173" s="282">
        <f t="shared" si="35"/>
        <v>0</v>
      </c>
    </row>
    <row r="174" spans="1:27" ht="21" customHeight="1" x14ac:dyDescent="0.25">
      <c r="A174" s="136"/>
      <c r="B174" s="12"/>
      <c r="C174" s="95"/>
      <c r="D174" s="12"/>
      <c r="E174" s="12"/>
      <c r="F174" s="12"/>
      <c r="G174" s="281"/>
      <c r="H174" s="281"/>
      <c r="I174" s="283"/>
      <c r="J174" s="282">
        <f t="shared" si="27"/>
        <v>0</v>
      </c>
      <c r="L174" s="62"/>
      <c r="M174" s="8">
        <f t="shared" si="28"/>
        <v>0</v>
      </c>
      <c r="N174" s="62"/>
      <c r="O174" s="62"/>
      <c r="P174" s="8">
        <f t="shared" si="29"/>
        <v>18</v>
      </c>
      <c r="Q174" s="63">
        <f t="shared" si="30"/>
        <v>0</v>
      </c>
      <c r="R174" s="63">
        <f t="shared" si="30"/>
        <v>0</v>
      </c>
      <c r="S174" s="63">
        <f t="shared" si="30"/>
        <v>0</v>
      </c>
      <c r="T174" s="63">
        <f t="shared" si="30"/>
        <v>0</v>
      </c>
      <c r="U174" s="63">
        <f t="shared" si="30"/>
        <v>0</v>
      </c>
      <c r="V174" s="282">
        <f t="shared" si="31"/>
        <v>0</v>
      </c>
      <c r="W174" s="282">
        <f t="shared" si="32"/>
        <v>0</v>
      </c>
      <c r="X174" s="282">
        <f t="shared" si="33"/>
        <v>0</v>
      </c>
      <c r="Y174" s="282">
        <f t="shared" si="34"/>
        <v>0</v>
      </c>
      <c r="Z174" s="282">
        <f t="shared" si="35"/>
        <v>0</v>
      </c>
    </row>
    <row r="175" spans="1:27" ht="21" customHeight="1" x14ac:dyDescent="0.25">
      <c r="A175" s="136"/>
      <c r="B175" s="12"/>
      <c r="C175" s="95"/>
      <c r="D175" s="12"/>
      <c r="E175" s="12"/>
      <c r="F175" s="12"/>
      <c r="G175" s="281"/>
      <c r="H175" s="281"/>
      <c r="I175" s="283"/>
      <c r="J175" s="282">
        <f t="shared" si="27"/>
        <v>0</v>
      </c>
      <c r="L175" s="62"/>
      <c r="M175" s="8">
        <f t="shared" si="28"/>
        <v>0</v>
      </c>
      <c r="N175" s="62"/>
      <c r="O175" s="62"/>
      <c r="P175" s="8">
        <f t="shared" si="29"/>
        <v>18</v>
      </c>
      <c r="Q175" s="63">
        <f t="shared" si="30"/>
        <v>0</v>
      </c>
      <c r="R175" s="63">
        <f t="shared" si="30"/>
        <v>0</v>
      </c>
      <c r="S175" s="63">
        <f t="shared" si="30"/>
        <v>0</v>
      </c>
      <c r="T175" s="63">
        <f t="shared" si="30"/>
        <v>0</v>
      </c>
      <c r="U175" s="63">
        <f t="shared" si="30"/>
        <v>0</v>
      </c>
      <c r="V175" s="282">
        <f t="shared" si="31"/>
        <v>0</v>
      </c>
      <c r="W175" s="282">
        <f t="shared" si="32"/>
        <v>0</v>
      </c>
      <c r="X175" s="282">
        <f t="shared" si="33"/>
        <v>0</v>
      </c>
      <c r="Y175" s="282">
        <f t="shared" si="34"/>
        <v>0</v>
      </c>
      <c r="Z175" s="282">
        <f t="shared" si="35"/>
        <v>0</v>
      </c>
    </row>
    <row r="176" spans="1:27" ht="21" customHeight="1" x14ac:dyDescent="0.25">
      <c r="A176" s="136"/>
      <c r="B176" s="12"/>
      <c r="C176" s="95"/>
      <c r="D176" s="12"/>
      <c r="E176" s="12"/>
      <c r="F176" s="12"/>
      <c r="G176" s="281"/>
      <c r="H176" s="281"/>
      <c r="I176" s="283"/>
      <c r="J176" s="282">
        <f t="shared" si="27"/>
        <v>0</v>
      </c>
      <c r="L176" s="62"/>
      <c r="M176" s="8">
        <f t="shared" si="28"/>
        <v>0</v>
      </c>
      <c r="N176" s="62"/>
      <c r="O176" s="62"/>
      <c r="P176" s="8">
        <f t="shared" si="29"/>
        <v>18</v>
      </c>
      <c r="Q176" s="63">
        <f t="shared" si="30"/>
        <v>0</v>
      </c>
      <c r="R176" s="63">
        <f t="shared" si="30"/>
        <v>0</v>
      </c>
      <c r="S176" s="63">
        <f t="shared" si="30"/>
        <v>0</v>
      </c>
      <c r="T176" s="63">
        <f t="shared" si="30"/>
        <v>0</v>
      </c>
      <c r="U176" s="63">
        <f t="shared" si="30"/>
        <v>0</v>
      </c>
      <c r="V176" s="282">
        <f t="shared" si="31"/>
        <v>0</v>
      </c>
      <c r="W176" s="282">
        <f t="shared" si="32"/>
        <v>0</v>
      </c>
      <c r="X176" s="282">
        <f t="shared" si="33"/>
        <v>0</v>
      </c>
      <c r="Y176" s="282">
        <f t="shared" si="34"/>
        <v>0</v>
      </c>
      <c r="Z176" s="282">
        <f t="shared" si="35"/>
        <v>0</v>
      </c>
    </row>
    <row r="177" spans="1:27" ht="21" customHeight="1" x14ac:dyDescent="0.25">
      <c r="A177" s="136"/>
      <c r="B177" s="12"/>
      <c r="C177" s="95"/>
      <c r="D177" s="12"/>
      <c r="E177" s="12"/>
      <c r="F177" s="12"/>
      <c r="G177" s="281"/>
      <c r="H177" s="281"/>
      <c r="I177" s="283"/>
      <c r="J177" s="282">
        <f t="shared" si="27"/>
        <v>0</v>
      </c>
      <c r="L177" s="62"/>
      <c r="M177" s="8">
        <f t="shared" si="28"/>
        <v>0</v>
      </c>
      <c r="N177" s="62"/>
      <c r="O177" s="62"/>
      <c r="P177" s="8">
        <f t="shared" si="29"/>
        <v>18</v>
      </c>
      <c r="Q177" s="63">
        <f t="shared" si="30"/>
        <v>0</v>
      </c>
      <c r="R177" s="63">
        <f t="shared" si="30"/>
        <v>0</v>
      </c>
      <c r="S177" s="63">
        <f t="shared" si="30"/>
        <v>0</v>
      </c>
      <c r="T177" s="63">
        <f t="shared" si="30"/>
        <v>0</v>
      </c>
      <c r="U177" s="63">
        <f t="shared" si="30"/>
        <v>0</v>
      </c>
      <c r="V177" s="282">
        <f t="shared" si="31"/>
        <v>0</v>
      </c>
      <c r="W177" s="282">
        <f t="shared" si="32"/>
        <v>0</v>
      </c>
      <c r="X177" s="282">
        <f t="shared" si="33"/>
        <v>0</v>
      </c>
      <c r="Y177" s="282">
        <f t="shared" si="34"/>
        <v>0</v>
      </c>
      <c r="Z177" s="282">
        <f t="shared" si="35"/>
        <v>0</v>
      </c>
    </row>
    <row r="178" spans="1:27" s="145" customFormat="1" ht="21" customHeight="1" x14ac:dyDescent="0.25">
      <c r="A178" s="148"/>
      <c r="B178" s="12"/>
      <c r="C178" s="231"/>
      <c r="D178" s="12"/>
      <c r="E178" s="12"/>
      <c r="F178" s="12"/>
      <c r="G178" s="285"/>
      <c r="H178" s="285"/>
      <c r="I178" s="281"/>
      <c r="J178" s="282">
        <f t="shared" si="27"/>
        <v>0</v>
      </c>
      <c r="K178" s="144"/>
      <c r="L178" s="146"/>
      <c r="M178" s="8">
        <f t="shared" si="28"/>
        <v>0</v>
      </c>
      <c r="N178" s="62"/>
      <c r="O178" s="62"/>
      <c r="P178" s="8">
        <f t="shared" si="29"/>
        <v>18</v>
      </c>
      <c r="Q178" s="63">
        <f t="shared" si="30"/>
        <v>0</v>
      </c>
      <c r="R178" s="63">
        <f t="shared" si="30"/>
        <v>0</v>
      </c>
      <c r="S178" s="63">
        <f t="shared" si="30"/>
        <v>0</v>
      </c>
      <c r="T178" s="63">
        <f t="shared" si="30"/>
        <v>0</v>
      </c>
      <c r="U178" s="63">
        <f t="shared" si="30"/>
        <v>0</v>
      </c>
      <c r="V178" s="282">
        <f t="shared" si="31"/>
        <v>0</v>
      </c>
      <c r="W178" s="282">
        <f t="shared" si="32"/>
        <v>0</v>
      </c>
      <c r="X178" s="282">
        <f t="shared" si="33"/>
        <v>0</v>
      </c>
      <c r="Y178" s="282">
        <f t="shared" si="34"/>
        <v>0</v>
      </c>
      <c r="Z178" s="282">
        <f t="shared" si="35"/>
        <v>0</v>
      </c>
      <c r="AA178" s="144"/>
    </row>
    <row r="179" spans="1:27" s="111" customFormat="1" ht="21" customHeight="1" x14ac:dyDescent="0.25">
      <c r="A179" s="147"/>
      <c r="B179" s="12"/>
      <c r="C179" s="231"/>
      <c r="D179" s="12"/>
      <c r="E179" s="12"/>
      <c r="F179" s="12"/>
      <c r="G179" s="285"/>
      <c r="H179" s="283"/>
      <c r="I179" s="283"/>
      <c r="J179" s="282">
        <f t="shared" si="27"/>
        <v>0</v>
      </c>
      <c r="K179" s="133"/>
      <c r="L179" s="146"/>
      <c r="M179" s="8">
        <f t="shared" si="28"/>
        <v>0</v>
      </c>
      <c r="N179" s="62"/>
      <c r="O179" s="62"/>
      <c r="P179" s="8">
        <f t="shared" si="29"/>
        <v>18</v>
      </c>
      <c r="Q179" s="63">
        <f t="shared" si="30"/>
        <v>0</v>
      </c>
      <c r="R179" s="63">
        <f t="shared" si="30"/>
        <v>0</v>
      </c>
      <c r="S179" s="63">
        <f t="shared" si="30"/>
        <v>0</v>
      </c>
      <c r="T179" s="63">
        <f t="shared" si="30"/>
        <v>0</v>
      </c>
      <c r="U179" s="63">
        <f t="shared" si="30"/>
        <v>0</v>
      </c>
      <c r="V179" s="282">
        <f t="shared" si="31"/>
        <v>0</v>
      </c>
      <c r="W179" s="282">
        <f t="shared" si="32"/>
        <v>0</v>
      </c>
      <c r="X179" s="282">
        <f t="shared" si="33"/>
        <v>0</v>
      </c>
      <c r="Y179" s="282">
        <f t="shared" si="34"/>
        <v>0</v>
      </c>
      <c r="Z179" s="282">
        <f t="shared" si="35"/>
        <v>0</v>
      </c>
      <c r="AA179" s="133"/>
    </row>
    <row r="180" spans="1:27" s="111" customFormat="1" ht="21" customHeight="1" x14ac:dyDescent="0.25">
      <c r="A180" s="147"/>
      <c r="B180" s="12"/>
      <c r="C180" s="231"/>
      <c r="D180" s="12"/>
      <c r="E180" s="12"/>
      <c r="F180" s="12"/>
      <c r="G180" s="285"/>
      <c r="H180" s="285"/>
      <c r="I180" s="281"/>
      <c r="J180" s="282">
        <f t="shared" si="27"/>
        <v>0</v>
      </c>
      <c r="K180" s="133"/>
      <c r="L180" s="146"/>
      <c r="M180" s="8">
        <f t="shared" si="28"/>
        <v>0</v>
      </c>
      <c r="N180" s="62"/>
      <c r="O180" s="62"/>
      <c r="P180" s="8">
        <f t="shared" si="29"/>
        <v>18</v>
      </c>
      <c r="Q180" s="63">
        <f t="shared" si="30"/>
        <v>0</v>
      </c>
      <c r="R180" s="63">
        <f t="shared" si="30"/>
        <v>0</v>
      </c>
      <c r="S180" s="63">
        <f t="shared" si="30"/>
        <v>0</v>
      </c>
      <c r="T180" s="63">
        <f t="shared" si="30"/>
        <v>0</v>
      </c>
      <c r="U180" s="63">
        <f t="shared" si="30"/>
        <v>0</v>
      </c>
      <c r="V180" s="282">
        <f t="shared" si="31"/>
        <v>0</v>
      </c>
      <c r="W180" s="282">
        <f t="shared" si="32"/>
        <v>0</v>
      </c>
      <c r="X180" s="282">
        <f t="shared" si="33"/>
        <v>0</v>
      </c>
      <c r="Y180" s="282">
        <f t="shared" si="34"/>
        <v>0</v>
      </c>
      <c r="Z180" s="282">
        <f t="shared" si="35"/>
        <v>0</v>
      </c>
      <c r="AA180" s="133"/>
    </row>
    <row r="181" spans="1:27" s="111" customFormat="1" ht="21" customHeight="1" x14ac:dyDescent="0.25">
      <c r="A181" s="147"/>
      <c r="B181" s="12"/>
      <c r="C181" s="231"/>
      <c r="D181" s="12"/>
      <c r="E181" s="12"/>
      <c r="F181" s="12"/>
      <c r="G181" s="285"/>
      <c r="H181" s="281"/>
      <c r="I181" s="281"/>
      <c r="J181" s="282">
        <f t="shared" si="27"/>
        <v>0</v>
      </c>
      <c r="K181" s="133"/>
      <c r="L181" s="146"/>
      <c r="M181" s="8">
        <f t="shared" si="28"/>
        <v>0</v>
      </c>
      <c r="N181" s="62"/>
      <c r="O181" s="62"/>
      <c r="P181" s="8">
        <f t="shared" si="29"/>
        <v>18</v>
      </c>
      <c r="Q181" s="63">
        <f t="shared" si="30"/>
        <v>0</v>
      </c>
      <c r="R181" s="63">
        <f t="shared" si="30"/>
        <v>0</v>
      </c>
      <c r="S181" s="63">
        <f t="shared" si="30"/>
        <v>0</v>
      </c>
      <c r="T181" s="63">
        <f t="shared" si="30"/>
        <v>0</v>
      </c>
      <c r="U181" s="63">
        <f t="shared" si="30"/>
        <v>0</v>
      </c>
      <c r="V181" s="282">
        <f t="shared" si="31"/>
        <v>0</v>
      </c>
      <c r="W181" s="282">
        <f t="shared" si="32"/>
        <v>0</v>
      </c>
      <c r="X181" s="282">
        <f t="shared" si="33"/>
        <v>0</v>
      </c>
      <c r="Y181" s="282">
        <f t="shared" si="34"/>
        <v>0</v>
      </c>
      <c r="Z181" s="282">
        <f t="shared" si="35"/>
        <v>0</v>
      </c>
      <c r="AA181" s="133"/>
    </row>
    <row r="182" spans="1:27" s="132" customFormat="1" ht="21" customHeight="1" x14ac:dyDescent="0.25">
      <c r="A182" s="147"/>
      <c r="B182" s="12"/>
      <c r="C182" s="231"/>
      <c r="D182" s="12"/>
      <c r="E182" s="12"/>
      <c r="F182" s="12"/>
      <c r="G182" s="285"/>
      <c r="H182" s="281"/>
      <c r="I182" s="281"/>
      <c r="J182" s="282">
        <f t="shared" si="27"/>
        <v>0</v>
      </c>
      <c r="K182" s="131"/>
      <c r="L182" s="146"/>
      <c r="M182" s="8">
        <f t="shared" si="28"/>
        <v>0</v>
      </c>
      <c r="N182" s="62"/>
      <c r="O182" s="62"/>
      <c r="P182" s="8">
        <f t="shared" si="29"/>
        <v>18</v>
      </c>
      <c r="Q182" s="63">
        <f t="shared" si="30"/>
        <v>0</v>
      </c>
      <c r="R182" s="63">
        <f t="shared" si="30"/>
        <v>0</v>
      </c>
      <c r="S182" s="63">
        <f t="shared" si="30"/>
        <v>0</v>
      </c>
      <c r="T182" s="63">
        <f t="shared" si="30"/>
        <v>0</v>
      </c>
      <c r="U182" s="63">
        <f t="shared" si="30"/>
        <v>0</v>
      </c>
      <c r="V182" s="282">
        <f t="shared" si="31"/>
        <v>0</v>
      </c>
      <c r="W182" s="282">
        <f t="shared" si="32"/>
        <v>0</v>
      </c>
      <c r="X182" s="282">
        <f t="shared" si="33"/>
        <v>0</v>
      </c>
      <c r="Y182" s="282">
        <f t="shared" si="34"/>
        <v>0</v>
      </c>
      <c r="Z182" s="282">
        <f t="shared" si="35"/>
        <v>0</v>
      </c>
      <c r="AA182" s="131"/>
    </row>
    <row r="183" spans="1:27" ht="21" customHeight="1" x14ac:dyDescent="0.25">
      <c r="A183" s="136"/>
      <c r="B183" s="12"/>
      <c r="C183" s="230"/>
      <c r="D183" s="229"/>
      <c r="E183" s="12"/>
      <c r="F183" s="12"/>
      <c r="G183" s="281"/>
      <c r="H183" s="281"/>
      <c r="I183" s="283"/>
      <c r="J183" s="282">
        <f t="shared" si="27"/>
        <v>0</v>
      </c>
      <c r="L183" s="62"/>
      <c r="M183" s="8">
        <f t="shared" si="28"/>
        <v>0</v>
      </c>
      <c r="N183" s="62"/>
      <c r="O183" s="62"/>
      <c r="P183" s="8">
        <f t="shared" si="29"/>
        <v>18</v>
      </c>
      <c r="Q183" s="63">
        <f t="shared" si="30"/>
        <v>0</v>
      </c>
      <c r="R183" s="63">
        <f t="shared" si="30"/>
        <v>0</v>
      </c>
      <c r="S183" s="63">
        <f t="shared" si="30"/>
        <v>0</v>
      </c>
      <c r="T183" s="63">
        <f t="shared" si="30"/>
        <v>0</v>
      </c>
      <c r="U183" s="63">
        <f t="shared" si="30"/>
        <v>0</v>
      </c>
      <c r="V183" s="282">
        <f t="shared" si="31"/>
        <v>0</v>
      </c>
      <c r="W183" s="282">
        <f t="shared" si="32"/>
        <v>0</v>
      </c>
      <c r="X183" s="282">
        <f t="shared" si="33"/>
        <v>0</v>
      </c>
      <c r="Y183" s="282">
        <f t="shared" si="34"/>
        <v>0</v>
      </c>
      <c r="Z183" s="282">
        <f t="shared" si="35"/>
        <v>0</v>
      </c>
    </row>
    <row r="184" spans="1:27" ht="21" customHeight="1" x14ac:dyDescent="0.25">
      <c r="A184" s="136"/>
      <c r="B184" s="12"/>
      <c r="C184" s="95"/>
      <c r="D184" s="12"/>
      <c r="E184" s="12"/>
      <c r="F184" s="12"/>
      <c r="G184" s="281"/>
      <c r="H184" s="281"/>
      <c r="I184" s="283"/>
      <c r="J184" s="282">
        <f t="shared" si="27"/>
        <v>0</v>
      </c>
      <c r="L184" s="62"/>
      <c r="M184" s="8">
        <f t="shared" si="28"/>
        <v>0</v>
      </c>
      <c r="N184" s="62"/>
      <c r="O184" s="62"/>
      <c r="P184" s="8">
        <f t="shared" si="29"/>
        <v>18</v>
      </c>
      <c r="Q184" s="63">
        <f t="shared" si="30"/>
        <v>0</v>
      </c>
      <c r="R184" s="63">
        <f t="shared" si="30"/>
        <v>0</v>
      </c>
      <c r="S184" s="63">
        <f t="shared" si="30"/>
        <v>0</v>
      </c>
      <c r="T184" s="63">
        <f t="shared" si="30"/>
        <v>0</v>
      </c>
      <c r="U184" s="63">
        <f t="shared" si="30"/>
        <v>0</v>
      </c>
      <c r="V184" s="282">
        <f t="shared" si="31"/>
        <v>0</v>
      </c>
      <c r="W184" s="282">
        <f t="shared" si="32"/>
        <v>0</v>
      </c>
      <c r="X184" s="282">
        <f t="shared" si="33"/>
        <v>0</v>
      </c>
      <c r="Y184" s="282">
        <f t="shared" si="34"/>
        <v>0</v>
      </c>
      <c r="Z184" s="282">
        <f t="shared" si="35"/>
        <v>0</v>
      </c>
    </row>
    <row r="185" spans="1:27" s="145" customFormat="1" ht="21" customHeight="1" x14ac:dyDescent="0.25">
      <c r="A185" s="148"/>
      <c r="B185" s="12"/>
      <c r="C185" s="231"/>
      <c r="D185" s="12"/>
      <c r="E185" s="11"/>
      <c r="F185" s="11"/>
      <c r="G185" s="285"/>
      <c r="H185" s="281"/>
      <c r="I185" s="281"/>
      <c r="J185" s="282">
        <f t="shared" si="27"/>
        <v>0</v>
      </c>
      <c r="K185" s="144"/>
      <c r="L185" s="146"/>
      <c r="M185" s="8">
        <f t="shared" si="28"/>
        <v>0</v>
      </c>
      <c r="N185" s="62"/>
      <c r="O185" s="62"/>
      <c r="P185" s="8">
        <f t="shared" si="29"/>
        <v>18</v>
      </c>
      <c r="Q185" s="63">
        <f t="shared" si="30"/>
        <v>0</v>
      </c>
      <c r="R185" s="63">
        <f t="shared" si="30"/>
        <v>0</v>
      </c>
      <c r="S185" s="63">
        <f t="shared" si="30"/>
        <v>0</v>
      </c>
      <c r="T185" s="63">
        <f t="shared" si="30"/>
        <v>0</v>
      </c>
      <c r="U185" s="63">
        <f t="shared" si="30"/>
        <v>0</v>
      </c>
      <c r="V185" s="282">
        <f t="shared" si="31"/>
        <v>0</v>
      </c>
      <c r="W185" s="282">
        <f t="shared" si="32"/>
        <v>0</v>
      </c>
      <c r="X185" s="282">
        <f t="shared" si="33"/>
        <v>0</v>
      </c>
      <c r="Y185" s="282">
        <f t="shared" si="34"/>
        <v>0</v>
      </c>
      <c r="Z185" s="282">
        <f t="shared" si="35"/>
        <v>0</v>
      </c>
      <c r="AA185" s="144"/>
    </row>
    <row r="186" spans="1:27" s="132" customFormat="1" ht="21" customHeight="1" x14ac:dyDescent="0.25">
      <c r="A186" s="147"/>
      <c r="B186" s="12"/>
      <c r="C186" s="231"/>
      <c r="D186" s="12"/>
      <c r="E186" s="11"/>
      <c r="F186" s="11"/>
      <c r="G186" s="285"/>
      <c r="H186" s="281"/>
      <c r="I186" s="281"/>
      <c r="J186" s="282">
        <f t="shared" si="27"/>
        <v>0</v>
      </c>
      <c r="K186" s="131"/>
      <c r="L186" s="146"/>
      <c r="M186" s="8">
        <f t="shared" si="28"/>
        <v>0</v>
      </c>
      <c r="N186" s="62"/>
      <c r="O186" s="62"/>
      <c r="P186" s="8">
        <f t="shared" si="29"/>
        <v>18</v>
      </c>
      <c r="Q186" s="63">
        <f t="shared" si="30"/>
        <v>0</v>
      </c>
      <c r="R186" s="63">
        <f t="shared" si="30"/>
        <v>0</v>
      </c>
      <c r="S186" s="63">
        <f t="shared" si="30"/>
        <v>0</v>
      </c>
      <c r="T186" s="63">
        <f t="shared" si="30"/>
        <v>0</v>
      </c>
      <c r="U186" s="63">
        <f t="shared" si="30"/>
        <v>0</v>
      </c>
      <c r="V186" s="282">
        <f t="shared" si="31"/>
        <v>0</v>
      </c>
      <c r="W186" s="282">
        <f t="shared" si="32"/>
        <v>0</v>
      </c>
      <c r="X186" s="282">
        <f t="shared" si="33"/>
        <v>0</v>
      </c>
      <c r="Y186" s="282">
        <f t="shared" si="34"/>
        <v>0</v>
      </c>
      <c r="Z186" s="282">
        <f t="shared" si="35"/>
        <v>0</v>
      </c>
      <c r="AA186" s="131"/>
    </row>
    <row r="187" spans="1:27" s="132" customFormat="1" ht="21" customHeight="1" x14ac:dyDescent="0.25">
      <c r="A187" s="147"/>
      <c r="B187" s="12"/>
      <c r="C187" s="231"/>
      <c r="D187" s="12"/>
      <c r="E187" s="11"/>
      <c r="F187" s="11"/>
      <c r="G187" s="285"/>
      <c r="H187" s="281"/>
      <c r="I187" s="281"/>
      <c r="J187" s="282">
        <f t="shared" si="27"/>
        <v>0</v>
      </c>
      <c r="K187" s="131"/>
      <c r="L187" s="146"/>
      <c r="M187" s="8">
        <f t="shared" si="28"/>
        <v>0</v>
      </c>
      <c r="N187" s="62"/>
      <c r="O187" s="62"/>
      <c r="P187" s="8">
        <f t="shared" si="29"/>
        <v>18</v>
      </c>
      <c r="Q187" s="63">
        <f t="shared" si="30"/>
        <v>0</v>
      </c>
      <c r="R187" s="63">
        <f t="shared" si="30"/>
        <v>0</v>
      </c>
      <c r="S187" s="63">
        <f t="shared" si="30"/>
        <v>0</v>
      </c>
      <c r="T187" s="63">
        <f t="shared" si="30"/>
        <v>0</v>
      </c>
      <c r="U187" s="63">
        <f t="shared" si="30"/>
        <v>0</v>
      </c>
      <c r="V187" s="282">
        <f t="shared" si="31"/>
        <v>0</v>
      </c>
      <c r="W187" s="282">
        <f t="shared" si="32"/>
        <v>0</v>
      </c>
      <c r="X187" s="282">
        <f t="shared" si="33"/>
        <v>0</v>
      </c>
      <c r="Y187" s="282">
        <f t="shared" si="34"/>
        <v>0</v>
      </c>
      <c r="Z187" s="282">
        <f t="shared" si="35"/>
        <v>0</v>
      </c>
      <c r="AA187" s="131"/>
    </row>
    <row r="188" spans="1:27" s="132" customFormat="1" ht="21" customHeight="1" x14ac:dyDescent="0.25">
      <c r="A188" s="147"/>
      <c r="B188" s="12"/>
      <c r="C188" s="231"/>
      <c r="D188" s="12"/>
      <c r="E188" s="11"/>
      <c r="F188" s="11"/>
      <c r="G188" s="285"/>
      <c r="H188" s="281"/>
      <c r="I188" s="281"/>
      <c r="J188" s="282">
        <f t="shared" si="27"/>
        <v>0</v>
      </c>
      <c r="K188" s="131"/>
      <c r="L188" s="146"/>
      <c r="M188" s="8">
        <f t="shared" si="28"/>
        <v>0</v>
      </c>
      <c r="N188" s="62"/>
      <c r="O188" s="62"/>
      <c r="P188" s="8">
        <f t="shared" si="29"/>
        <v>18</v>
      </c>
      <c r="Q188" s="63">
        <f t="shared" si="30"/>
        <v>0</v>
      </c>
      <c r="R188" s="63">
        <f t="shared" si="30"/>
        <v>0</v>
      </c>
      <c r="S188" s="63">
        <f t="shared" si="30"/>
        <v>0</v>
      </c>
      <c r="T188" s="63">
        <f t="shared" si="30"/>
        <v>0</v>
      </c>
      <c r="U188" s="63">
        <f t="shared" si="30"/>
        <v>0</v>
      </c>
      <c r="V188" s="282">
        <f t="shared" si="31"/>
        <v>0</v>
      </c>
      <c r="W188" s="282">
        <f t="shared" si="32"/>
        <v>0</v>
      </c>
      <c r="X188" s="282">
        <f t="shared" si="33"/>
        <v>0</v>
      </c>
      <c r="Y188" s="282">
        <f t="shared" si="34"/>
        <v>0</v>
      </c>
      <c r="Z188" s="282">
        <f t="shared" si="35"/>
        <v>0</v>
      </c>
      <c r="AA188" s="131"/>
    </row>
    <row r="189" spans="1:27" s="111" customFormat="1" ht="21" customHeight="1" x14ac:dyDescent="0.25">
      <c r="A189" s="147"/>
      <c r="B189" s="12"/>
      <c r="C189" s="231"/>
      <c r="D189" s="12"/>
      <c r="E189" s="11"/>
      <c r="F189" s="11"/>
      <c r="G189" s="281"/>
      <c r="H189" s="281"/>
      <c r="I189" s="281"/>
      <c r="J189" s="282">
        <f t="shared" si="27"/>
        <v>0</v>
      </c>
      <c r="K189" s="133"/>
      <c r="L189" s="56"/>
      <c r="M189" s="8">
        <f t="shared" si="28"/>
        <v>0</v>
      </c>
      <c r="N189" s="62"/>
      <c r="O189" s="62"/>
      <c r="P189" s="8">
        <f t="shared" si="29"/>
        <v>18</v>
      </c>
      <c r="Q189" s="63">
        <f t="shared" si="30"/>
        <v>0</v>
      </c>
      <c r="R189" s="63">
        <f t="shared" si="30"/>
        <v>0</v>
      </c>
      <c r="S189" s="63">
        <f t="shared" si="30"/>
        <v>0</v>
      </c>
      <c r="T189" s="63">
        <f t="shared" si="30"/>
        <v>0</v>
      </c>
      <c r="U189" s="63">
        <f t="shared" si="30"/>
        <v>0</v>
      </c>
      <c r="V189" s="282">
        <f t="shared" si="31"/>
        <v>0</v>
      </c>
      <c r="W189" s="282">
        <f t="shared" si="32"/>
        <v>0</v>
      </c>
      <c r="X189" s="282">
        <f t="shared" si="33"/>
        <v>0</v>
      </c>
      <c r="Y189" s="282">
        <f t="shared" si="34"/>
        <v>0</v>
      </c>
      <c r="Z189" s="282">
        <f t="shared" si="35"/>
        <v>0</v>
      </c>
      <c r="AA189" s="133"/>
    </row>
    <row r="190" spans="1:27" ht="21" customHeight="1" x14ac:dyDescent="0.25">
      <c r="A190" s="136"/>
      <c r="B190" s="12"/>
      <c r="C190" s="230"/>
      <c r="D190" s="229"/>
      <c r="E190" s="12"/>
      <c r="F190" s="12"/>
      <c r="G190" s="281"/>
      <c r="H190" s="281"/>
      <c r="I190" s="283"/>
      <c r="J190" s="282">
        <f t="shared" si="27"/>
        <v>0</v>
      </c>
      <c r="L190" s="62"/>
      <c r="M190" s="8">
        <f t="shared" si="28"/>
        <v>0</v>
      </c>
      <c r="N190" s="62"/>
      <c r="O190" s="62"/>
      <c r="P190" s="8">
        <f t="shared" si="29"/>
        <v>18</v>
      </c>
      <c r="Q190" s="63">
        <f t="shared" si="30"/>
        <v>0</v>
      </c>
      <c r="R190" s="63">
        <f t="shared" si="30"/>
        <v>0</v>
      </c>
      <c r="S190" s="63">
        <f t="shared" si="30"/>
        <v>0</v>
      </c>
      <c r="T190" s="63">
        <f t="shared" si="30"/>
        <v>0</v>
      </c>
      <c r="U190" s="63">
        <f t="shared" si="30"/>
        <v>0</v>
      </c>
      <c r="V190" s="282">
        <f t="shared" si="31"/>
        <v>0</v>
      </c>
      <c r="W190" s="282">
        <f t="shared" si="32"/>
        <v>0</v>
      </c>
      <c r="X190" s="282">
        <f t="shared" si="33"/>
        <v>0</v>
      </c>
      <c r="Y190" s="282">
        <f t="shared" si="34"/>
        <v>0</v>
      </c>
      <c r="Z190" s="282">
        <f t="shared" si="35"/>
        <v>0</v>
      </c>
    </row>
    <row r="191" spans="1:27" ht="21" customHeight="1" thickBot="1" x14ac:dyDescent="0.3"/>
    <row r="192" spans="1:27" ht="21" customHeight="1" thickBot="1" x14ac:dyDescent="0.3">
      <c r="Q192" s="165">
        <f>6</f>
        <v>6</v>
      </c>
      <c r="R192" s="166">
        <f>12*1+6</f>
        <v>18</v>
      </c>
      <c r="S192" s="166">
        <f>12*2+6</f>
        <v>30</v>
      </c>
      <c r="T192" s="166">
        <f>12*3+6</f>
        <v>42</v>
      </c>
      <c r="U192" s="167">
        <f>12*4+6</f>
        <v>54</v>
      </c>
    </row>
  </sheetData>
  <autoFilter ref="D26:F163" xr:uid="{00000000-0009-0000-0000-000002000000}"/>
  <mergeCells count="27">
    <mergeCell ref="L14:M14"/>
    <mergeCell ref="N14:Z14"/>
    <mergeCell ref="N21:Q21"/>
    <mergeCell ref="N22:Q22"/>
    <mergeCell ref="S16:Z16"/>
    <mergeCell ref="N17:Q17"/>
    <mergeCell ref="S17:Z18"/>
    <mergeCell ref="N18:Q18"/>
    <mergeCell ref="N19:Q19"/>
    <mergeCell ref="S19:Z20"/>
    <mergeCell ref="N20:Q20"/>
    <mergeCell ref="L25:Z25"/>
    <mergeCell ref="M5:Z5"/>
    <mergeCell ref="M6:Z6"/>
    <mergeCell ref="B2:J2"/>
    <mergeCell ref="L2:Z2"/>
    <mergeCell ref="B25:J25"/>
    <mergeCell ref="M7:Z7"/>
    <mergeCell ref="M8:Z8"/>
    <mergeCell ref="L10:M10"/>
    <mergeCell ref="N10:Z10"/>
    <mergeCell ref="L11:M11"/>
    <mergeCell ref="N11:Z11"/>
    <mergeCell ref="L12:M12"/>
    <mergeCell ref="N12:Z12"/>
    <mergeCell ref="L13:M13"/>
    <mergeCell ref="N13:Z13"/>
  </mergeCells>
  <pageMargins left="0.7" right="0.7" top="0.75" bottom="0.75" header="0.3" footer="0.3"/>
  <pageSetup paperSize="9" orientation="portrait" r:id="rId1"/>
  <ignoredErrors>
    <ignoredError sqref="C20:C21 H4 H16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2CD51-46EA-496E-B361-F3D3FAE11AFC}">
  <dimension ref="A1:AF162"/>
  <sheetViews>
    <sheetView showGridLines="0" topLeftCell="A28" zoomScaleNormal="100" workbookViewId="0">
      <selection activeCell="C12" sqref="C12"/>
    </sheetView>
  </sheetViews>
  <sheetFormatPr defaultRowHeight="21" customHeight="1" x14ac:dyDescent="0.25"/>
  <cols>
    <col min="1" max="1" width="7.42578125" style="134" customWidth="1"/>
    <col min="2" max="2" width="4" style="2" customWidth="1"/>
    <col min="3" max="3" width="51.5703125" customWidth="1"/>
    <col min="4" max="4" width="9.140625" style="2"/>
    <col min="5" max="5" width="14" style="2" customWidth="1"/>
    <col min="6" max="6" width="19.42578125" style="2" customWidth="1"/>
    <col min="7" max="7" width="11.42578125" style="2" customWidth="1"/>
    <col min="8" max="8" width="11.42578125" style="2" bestFit="1" customWidth="1"/>
    <col min="9" max="10" width="11.42578125" style="2" customWidth="1"/>
    <col min="11" max="11" width="1.5703125" style="11" customWidth="1"/>
    <col min="12" max="12" width="9.7109375" style="3" bestFit="1" customWidth="1"/>
    <col min="13" max="14" width="8.5703125" style="2" customWidth="1"/>
    <col min="15" max="15" width="13" style="2" customWidth="1"/>
    <col min="16" max="26" width="10.5703125" style="2" customWidth="1"/>
    <col min="27" max="27" width="11.42578125" style="2" customWidth="1"/>
  </cols>
  <sheetData>
    <row r="1" spans="2:26" ht="9" customHeight="1" x14ac:dyDescent="0.25"/>
    <row r="2" spans="2:26" ht="23.25" customHeight="1" x14ac:dyDescent="0.35">
      <c r="B2" s="405" t="s">
        <v>64</v>
      </c>
      <c r="C2" s="409"/>
      <c r="D2" s="409"/>
      <c r="E2" s="409"/>
      <c r="F2" s="409"/>
      <c r="G2" s="409"/>
      <c r="H2" s="409"/>
      <c r="I2" s="409"/>
      <c r="J2" s="409"/>
      <c r="L2" s="452" t="s">
        <v>141</v>
      </c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</row>
    <row r="3" spans="2:26" ht="9" customHeight="1" thickBot="1" x14ac:dyDescent="0.3">
      <c r="L3" s="286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</row>
    <row r="4" spans="2:26" ht="21" customHeight="1" thickBot="1" x14ac:dyDescent="0.3">
      <c r="B4" s="300"/>
      <c r="C4" s="313" t="s">
        <v>179</v>
      </c>
      <c r="D4" s="140" t="s">
        <v>0</v>
      </c>
      <c r="E4" s="140" t="s">
        <v>1</v>
      </c>
      <c r="F4" s="140" t="s">
        <v>2</v>
      </c>
      <c r="G4" s="140" t="s">
        <v>106</v>
      </c>
      <c r="H4" s="170" t="s">
        <v>83</v>
      </c>
      <c r="I4" s="175" t="s">
        <v>42</v>
      </c>
      <c r="J4" s="141"/>
      <c r="K4" s="94"/>
      <c r="L4" s="288" t="s">
        <v>147</v>
      </c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</row>
    <row r="5" spans="2:26" ht="21" customHeight="1" x14ac:dyDescent="0.25">
      <c r="B5" s="328"/>
      <c r="C5" s="329" t="s">
        <v>167</v>
      </c>
      <c r="D5" s="330"/>
      <c r="E5" s="330" t="s">
        <v>21</v>
      </c>
      <c r="F5" s="330" t="s">
        <v>22</v>
      </c>
      <c r="G5" s="331">
        <f>+SUM(H27:H158)</f>
        <v>2710</v>
      </c>
      <c r="H5" s="332"/>
      <c r="I5" s="333"/>
      <c r="J5" s="334"/>
      <c r="K5" s="96"/>
      <c r="L5" s="289"/>
      <c r="M5" s="415" t="s">
        <v>148</v>
      </c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7"/>
    </row>
    <row r="6" spans="2:26" ht="21" customHeight="1" x14ac:dyDescent="0.25">
      <c r="B6" s="335"/>
      <c r="C6" s="336" t="s">
        <v>168</v>
      </c>
      <c r="D6" s="337">
        <v>1</v>
      </c>
      <c r="E6" s="337" t="s">
        <v>21</v>
      </c>
      <c r="F6" s="337" t="s">
        <v>22</v>
      </c>
      <c r="G6" s="338">
        <f>+SUMIF(D$27:D$158,"1",I$27:I$158)</f>
        <v>139</v>
      </c>
      <c r="H6" s="338">
        <f>+'MOS18'!B10</f>
        <v>507</v>
      </c>
      <c r="I6" s="339">
        <f t="shared" ref="I6:I14" si="0">IFERROR(G6/H6-1,0)</f>
        <v>-0.72583826429980269</v>
      </c>
      <c r="J6" s="340"/>
      <c r="K6" s="97"/>
      <c r="L6" s="290"/>
      <c r="M6" s="418" t="s">
        <v>149</v>
      </c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20"/>
    </row>
    <row r="7" spans="2:26" ht="21" customHeight="1" x14ac:dyDescent="0.25">
      <c r="B7" s="68"/>
      <c r="C7" t="s">
        <v>169</v>
      </c>
      <c r="E7" s="66" t="s">
        <v>21</v>
      </c>
      <c r="F7" s="66" t="s">
        <v>22</v>
      </c>
      <c r="G7" s="104">
        <f>+G8+G9</f>
        <v>494</v>
      </c>
      <c r="H7" s="104">
        <f>+H8+H9</f>
        <v>376</v>
      </c>
      <c r="I7" s="152">
        <f>IFERROR(G7/H7-1,0)</f>
        <v>0.31382978723404253</v>
      </c>
      <c r="J7" s="106"/>
      <c r="K7" s="98"/>
      <c r="L7" s="292"/>
      <c r="M7" s="418" t="s">
        <v>150</v>
      </c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20"/>
    </row>
    <row r="8" spans="2:26" ht="21" customHeight="1" thickBot="1" x14ac:dyDescent="0.3">
      <c r="B8" s="70"/>
      <c r="C8" s="295" t="s">
        <v>170</v>
      </c>
      <c r="D8" s="66">
        <v>1</v>
      </c>
      <c r="E8" s="66" t="s">
        <v>21</v>
      </c>
      <c r="F8" s="66" t="s">
        <v>22</v>
      </c>
      <c r="G8" s="163">
        <f>+SUMIF(D$27:D$158,"1",J$27:J$158)</f>
        <v>294</v>
      </c>
      <c r="H8" s="103">
        <f>+'MOS18'!B17</f>
        <v>132</v>
      </c>
      <c r="I8" s="152">
        <f t="shared" si="0"/>
        <v>1.2272727272727271</v>
      </c>
      <c r="J8" s="139"/>
      <c r="K8" s="97"/>
      <c r="L8" s="291"/>
      <c r="M8" s="421" t="s">
        <v>151</v>
      </c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22"/>
      <c r="Z8" s="423"/>
    </row>
    <row r="9" spans="2:26" ht="21" customHeight="1" thickBot="1" x14ac:dyDescent="0.3">
      <c r="B9" s="70"/>
      <c r="C9" s="295" t="s">
        <v>171</v>
      </c>
      <c r="D9" s="66">
        <v>2</v>
      </c>
      <c r="E9" s="66" t="s">
        <v>21</v>
      </c>
      <c r="F9" s="66" t="s">
        <v>22</v>
      </c>
      <c r="G9" s="163">
        <f>+SUMIF(D$27:D$158,"2",J$27:J$158)</f>
        <v>200</v>
      </c>
      <c r="H9" s="103">
        <f>+'MOS18'!B25</f>
        <v>244</v>
      </c>
      <c r="I9" s="152">
        <f t="shared" si="0"/>
        <v>-0.18032786885245899</v>
      </c>
      <c r="J9" s="106"/>
      <c r="K9" s="98"/>
      <c r="L9" s="288" t="s">
        <v>152</v>
      </c>
      <c r="T9" s="287"/>
    </row>
    <row r="10" spans="2:26" ht="21" customHeight="1" x14ac:dyDescent="0.25">
      <c r="B10" s="70"/>
      <c r="C10" s="294" t="s">
        <v>40</v>
      </c>
      <c r="D10" s="66">
        <v>3</v>
      </c>
      <c r="E10" s="66" t="s">
        <v>21</v>
      </c>
      <c r="F10" s="66" t="s">
        <v>22</v>
      </c>
      <c r="G10" s="103">
        <f>+SUMIF(D$27:D$158,"3",G$27:G$158)</f>
        <v>386</v>
      </c>
      <c r="H10" s="103">
        <f>+'MOS18'!B30</f>
        <v>45</v>
      </c>
      <c r="I10" s="152">
        <f>IFERROR(G10/H10-1,0)</f>
        <v>7.5777777777777775</v>
      </c>
      <c r="J10" s="85"/>
      <c r="L10" s="424" t="s">
        <v>153</v>
      </c>
      <c r="M10" s="425"/>
      <c r="N10" s="426" t="s">
        <v>154</v>
      </c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8"/>
    </row>
    <row r="11" spans="2:26" ht="21" customHeight="1" x14ac:dyDescent="0.25">
      <c r="B11" s="68"/>
      <c r="C11" t="s">
        <v>41</v>
      </c>
      <c r="E11" s="66" t="s">
        <v>21</v>
      </c>
      <c r="F11" s="66" t="s">
        <v>22</v>
      </c>
      <c r="G11" s="297">
        <f>+G12+G13</f>
        <v>3892</v>
      </c>
      <c r="H11" s="297">
        <f>+'MOS18'!B35</f>
        <v>2515</v>
      </c>
      <c r="I11" s="152">
        <f t="shared" si="0"/>
        <v>0.54751491053677936</v>
      </c>
      <c r="J11" s="106"/>
      <c r="L11" s="412" t="s">
        <v>155</v>
      </c>
      <c r="M11" s="413"/>
      <c r="N11" s="429" t="s">
        <v>156</v>
      </c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1"/>
    </row>
    <row r="12" spans="2:26" ht="21" customHeight="1" x14ac:dyDescent="0.25">
      <c r="B12" s="70"/>
      <c r="C12" s="295" t="s">
        <v>142</v>
      </c>
      <c r="D12" s="66">
        <v>4</v>
      </c>
      <c r="E12" s="66" t="s">
        <v>21</v>
      </c>
      <c r="F12" s="66" t="s">
        <v>22</v>
      </c>
      <c r="G12" s="298">
        <f>+SUMIF(D$27:D$158,"4",G$27:G$158)</f>
        <v>2000</v>
      </c>
      <c r="H12" s="78"/>
      <c r="I12" s="152"/>
      <c r="J12" s="139"/>
      <c r="L12" s="412" t="s">
        <v>25</v>
      </c>
      <c r="M12" s="413"/>
      <c r="N12" s="432" t="s">
        <v>157</v>
      </c>
      <c r="O12" s="433"/>
      <c r="P12" s="433"/>
      <c r="Q12" s="433"/>
      <c r="R12" s="433"/>
      <c r="S12" s="433"/>
      <c r="T12" s="433"/>
      <c r="U12" s="433"/>
      <c r="V12" s="433"/>
      <c r="W12" s="433"/>
      <c r="X12" s="433"/>
      <c r="Y12" s="433"/>
      <c r="Z12" s="434"/>
    </row>
    <row r="13" spans="2:26" ht="21" customHeight="1" x14ac:dyDescent="0.25">
      <c r="B13" s="71"/>
      <c r="C13" s="296" t="s">
        <v>143</v>
      </c>
      <c r="D13" s="172">
        <v>5</v>
      </c>
      <c r="E13" s="172" t="s">
        <v>21</v>
      </c>
      <c r="F13" s="172" t="s">
        <v>22</v>
      </c>
      <c r="G13" s="299">
        <f>+SUMIF(D$27:D$158,"5",G$27:G$158)</f>
        <v>1892</v>
      </c>
      <c r="H13" s="83"/>
      <c r="I13" s="154"/>
      <c r="J13" s="159"/>
      <c r="L13" s="412" t="s">
        <v>24</v>
      </c>
      <c r="M13" s="413"/>
      <c r="N13" s="429" t="s">
        <v>158</v>
      </c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1"/>
    </row>
    <row r="14" spans="2:26" ht="21" customHeight="1" thickBot="1" x14ac:dyDescent="0.3">
      <c r="B14" s="344"/>
      <c r="C14" s="214" t="s">
        <v>183</v>
      </c>
      <c r="D14" s="346"/>
      <c r="E14" s="346"/>
      <c r="F14" s="118"/>
      <c r="G14" s="77">
        <f>G7+SUM(G10:G11)</f>
        <v>4772</v>
      </c>
      <c r="H14" s="77">
        <f>H7+SUM(H10:H11)</f>
        <v>2936</v>
      </c>
      <c r="I14" s="176">
        <f t="shared" si="0"/>
        <v>0.62534059945504095</v>
      </c>
      <c r="J14" s="69"/>
      <c r="L14" s="435" t="s">
        <v>23</v>
      </c>
      <c r="M14" s="436"/>
      <c r="N14" s="437" t="s">
        <v>159</v>
      </c>
      <c r="O14" s="438"/>
      <c r="P14" s="438"/>
      <c r="Q14" s="438"/>
      <c r="R14" s="438"/>
      <c r="S14" s="438"/>
      <c r="T14" s="438"/>
      <c r="U14" s="438"/>
      <c r="V14" s="438"/>
      <c r="W14" s="438"/>
      <c r="X14" s="438"/>
      <c r="Y14" s="438"/>
      <c r="Z14" s="439"/>
    </row>
    <row r="15" spans="2:26" ht="9" customHeight="1" thickBot="1" x14ac:dyDescent="0.3">
      <c r="I15" s="64"/>
      <c r="J15" s="64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</row>
    <row r="16" spans="2:26" ht="21" customHeight="1" thickBot="1" x14ac:dyDescent="0.3">
      <c r="B16" s="300"/>
      <c r="C16" s="315" t="s">
        <v>180</v>
      </c>
      <c r="D16" s="140"/>
      <c r="E16" s="140" t="s">
        <v>1</v>
      </c>
      <c r="F16" s="140" t="s">
        <v>2</v>
      </c>
      <c r="G16" s="140" t="s">
        <v>106</v>
      </c>
      <c r="H16" s="140" t="s">
        <v>56</v>
      </c>
      <c r="I16" s="175" t="s">
        <v>42</v>
      </c>
      <c r="J16" s="141"/>
      <c r="M16" s="288" t="s">
        <v>160</v>
      </c>
      <c r="S16" s="440" t="s">
        <v>161</v>
      </c>
      <c r="T16" s="440"/>
      <c r="U16" s="440"/>
      <c r="V16" s="440"/>
      <c r="W16" s="440"/>
      <c r="X16" s="440"/>
      <c r="Y16" s="440"/>
      <c r="Z16" s="440"/>
    </row>
    <row r="17" spans="1:32" ht="21" customHeight="1" x14ac:dyDescent="0.25">
      <c r="B17" s="68"/>
      <c r="C17" s="65" t="s">
        <v>36</v>
      </c>
      <c r="D17" s="64"/>
      <c r="E17" s="64" t="s">
        <v>21</v>
      </c>
      <c r="F17" s="64" t="s">
        <v>22</v>
      </c>
      <c r="G17" s="78">
        <f>SUM(V$27:V$158)</f>
        <v>52.10182609564265</v>
      </c>
      <c r="H17" s="137" t="s">
        <v>55</v>
      </c>
      <c r="I17" s="82"/>
      <c r="J17" s="84"/>
      <c r="M17" s="306" t="s">
        <v>0</v>
      </c>
      <c r="N17" s="441" t="s">
        <v>48</v>
      </c>
      <c r="O17" s="442"/>
      <c r="P17" s="442"/>
      <c r="Q17" s="443"/>
      <c r="R17" s="287"/>
      <c r="S17" s="440" t="s">
        <v>162</v>
      </c>
      <c r="T17" s="440"/>
      <c r="U17" s="440"/>
      <c r="V17" s="440"/>
      <c r="W17" s="440"/>
      <c r="X17" s="440"/>
      <c r="Y17" s="440"/>
      <c r="Z17" s="440"/>
    </row>
    <row r="18" spans="1:32" ht="21" customHeight="1" x14ac:dyDescent="0.25">
      <c r="B18" s="70"/>
      <c r="C18" s="67">
        <v>2021</v>
      </c>
      <c r="D18" s="66"/>
      <c r="E18" s="66" t="s">
        <v>21</v>
      </c>
      <c r="F18" s="66" t="s">
        <v>22</v>
      </c>
      <c r="G18" s="78">
        <f>SUM(W$27:W$158)</f>
        <v>145.02782386587</v>
      </c>
      <c r="H18" s="137" t="s">
        <v>55</v>
      </c>
      <c r="I18" s="66"/>
      <c r="J18" s="85"/>
      <c r="M18" s="292">
        <v>1</v>
      </c>
      <c r="N18" s="444" t="s">
        <v>107</v>
      </c>
      <c r="O18" s="444"/>
      <c r="P18" s="444"/>
      <c r="Q18" s="445"/>
      <c r="R18" s="287"/>
      <c r="S18" s="440"/>
      <c r="T18" s="440"/>
      <c r="U18" s="440"/>
      <c r="V18" s="440"/>
      <c r="W18" s="440"/>
      <c r="X18" s="440"/>
      <c r="Y18" s="440"/>
      <c r="Z18" s="440"/>
    </row>
    <row r="19" spans="1:32" ht="21" customHeight="1" x14ac:dyDescent="0.25">
      <c r="B19" s="68"/>
      <c r="C19" s="75">
        <v>2022</v>
      </c>
      <c r="D19" s="64"/>
      <c r="E19" s="64" t="s">
        <v>21</v>
      </c>
      <c r="F19" s="64" t="s">
        <v>22</v>
      </c>
      <c r="G19" s="78">
        <f>SUM(X$27:X$158)</f>
        <v>174.27789606746165</v>
      </c>
      <c r="H19" s="137" t="s">
        <v>55</v>
      </c>
      <c r="I19" s="171"/>
      <c r="J19" s="85"/>
      <c r="M19" s="292">
        <v>2</v>
      </c>
      <c r="N19" s="446" t="s">
        <v>54</v>
      </c>
      <c r="O19" s="446"/>
      <c r="P19" s="446"/>
      <c r="Q19" s="447"/>
      <c r="R19" s="287"/>
      <c r="S19" s="448" t="s">
        <v>163</v>
      </c>
      <c r="T19" s="448"/>
      <c r="U19" s="448"/>
      <c r="V19" s="448"/>
      <c r="W19" s="448"/>
      <c r="X19" s="448"/>
      <c r="Y19" s="448"/>
      <c r="Z19" s="448"/>
    </row>
    <row r="20" spans="1:32" ht="21" customHeight="1" x14ac:dyDescent="0.25">
      <c r="B20" s="70"/>
      <c r="C20" s="67" t="s">
        <v>37</v>
      </c>
      <c r="D20" s="66"/>
      <c r="E20" s="66" t="s">
        <v>21</v>
      </c>
      <c r="F20" s="66" t="s">
        <v>22</v>
      </c>
      <c r="G20" s="78">
        <f>SUM(Y$27:Y$158)</f>
        <v>144.96513915621085</v>
      </c>
      <c r="H20" s="137" t="s">
        <v>55</v>
      </c>
      <c r="I20" s="66"/>
      <c r="J20" s="85"/>
      <c r="M20" s="292">
        <v>3</v>
      </c>
      <c r="N20" s="446" t="s">
        <v>46</v>
      </c>
      <c r="O20" s="446"/>
      <c r="P20" s="446"/>
      <c r="Q20" s="447"/>
      <c r="R20" s="287"/>
      <c r="S20" s="448"/>
      <c r="T20" s="448"/>
      <c r="U20" s="448"/>
      <c r="V20" s="448"/>
      <c r="W20" s="448"/>
      <c r="X20" s="448"/>
      <c r="Y20" s="448"/>
      <c r="Z20" s="448"/>
    </row>
    <row r="21" spans="1:32" ht="21" customHeight="1" x14ac:dyDescent="0.25">
      <c r="B21" s="76"/>
      <c r="C21" s="61" t="s">
        <v>38</v>
      </c>
      <c r="D21" s="60"/>
      <c r="E21" s="60" t="s">
        <v>21</v>
      </c>
      <c r="F21" s="60" t="s">
        <v>22</v>
      </c>
      <c r="G21" s="83">
        <f>SUM(Z$27:Z$158)</f>
        <v>160.27777777777777</v>
      </c>
      <c r="H21" s="138" t="s">
        <v>55</v>
      </c>
      <c r="I21" s="172"/>
      <c r="J21" s="86"/>
      <c r="M21" s="292">
        <v>4</v>
      </c>
      <c r="N21" s="446" t="s">
        <v>41</v>
      </c>
      <c r="O21" s="446"/>
      <c r="P21" s="446"/>
      <c r="Q21" s="447"/>
      <c r="R21" s="287"/>
      <c r="U21" s="355"/>
      <c r="V21" s="355"/>
      <c r="W21" s="355"/>
      <c r="X21" s="355"/>
      <c r="Y21" s="355"/>
      <c r="Z21" s="355"/>
    </row>
    <row r="22" spans="1:32" ht="21" customHeight="1" thickBot="1" x14ac:dyDescent="0.3">
      <c r="B22" s="341"/>
      <c r="C22" s="342" t="s">
        <v>181</v>
      </c>
      <c r="D22" s="343"/>
      <c r="E22" s="60"/>
      <c r="F22" s="60"/>
      <c r="G22" s="164">
        <f>+SUM(G17:G21)</f>
        <v>676.65046296296305</v>
      </c>
      <c r="H22" s="60"/>
      <c r="I22" s="173"/>
      <c r="J22" s="174"/>
      <c r="M22" s="293">
        <v>5</v>
      </c>
      <c r="N22" s="449" t="s">
        <v>49</v>
      </c>
      <c r="O22" s="449"/>
      <c r="P22" s="449"/>
      <c r="Q22" s="450"/>
      <c r="R22" s="287"/>
      <c r="S22" s="287"/>
      <c r="U22" s="355"/>
      <c r="V22" s="355"/>
      <c r="W22" s="355"/>
      <c r="X22" s="355"/>
      <c r="Y22" s="355"/>
      <c r="Z22" s="355"/>
    </row>
    <row r="23" spans="1:32" ht="21" customHeight="1" thickBot="1" x14ac:dyDescent="0.3">
      <c r="B23" s="344"/>
      <c r="C23" s="345" t="s">
        <v>182</v>
      </c>
      <c r="D23" s="346"/>
      <c r="E23" s="74"/>
      <c r="F23" s="74"/>
      <c r="G23" s="77">
        <f>+G22/4.5</f>
        <v>150.36676954732513</v>
      </c>
      <c r="H23" s="74"/>
      <c r="I23" s="74"/>
      <c r="J23" s="69"/>
      <c r="Q23" s="287"/>
      <c r="R23" s="287"/>
      <c r="S23" s="287"/>
      <c r="T23" s="287"/>
      <c r="U23" s="287"/>
      <c r="V23" s="287"/>
      <c r="W23" s="287"/>
      <c r="X23" s="287"/>
      <c r="Y23" s="287"/>
      <c r="Z23" s="287"/>
    </row>
    <row r="24" spans="1:32" ht="9" customHeight="1" x14ac:dyDescent="0.25"/>
    <row r="25" spans="1:32" s="1" customFormat="1" ht="21" customHeight="1" x14ac:dyDescent="0.3">
      <c r="A25" s="453"/>
      <c r="B25" s="406" t="s">
        <v>105</v>
      </c>
      <c r="C25" s="406"/>
      <c r="D25" s="406"/>
      <c r="E25" s="406"/>
      <c r="F25" s="406"/>
      <c r="G25" s="406"/>
      <c r="H25" s="406"/>
      <c r="I25" s="406"/>
      <c r="J25" s="451"/>
      <c r="K25" s="99"/>
      <c r="L25" s="405" t="s">
        <v>43</v>
      </c>
      <c r="M25" s="409"/>
      <c r="N25" s="409"/>
      <c r="O25" s="409"/>
      <c r="P25" s="409"/>
      <c r="Q25" s="409"/>
      <c r="R25" s="409"/>
      <c r="S25" s="409"/>
      <c r="T25" s="409"/>
      <c r="U25" s="409"/>
      <c r="V25" s="409"/>
      <c r="W25" s="409"/>
      <c r="X25" s="409"/>
      <c r="Y25" s="409"/>
      <c r="Z25" s="409"/>
      <c r="AA25" s="2"/>
      <c r="AB25"/>
      <c r="AC25"/>
      <c r="AD25"/>
      <c r="AE25"/>
      <c r="AF25"/>
    </row>
    <row r="26" spans="1:32" s="4" customFormat="1" ht="21" customHeight="1" x14ac:dyDescent="0.25">
      <c r="A26" s="453"/>
      <c r="B26" s="5" t="s">
        <v>3</v>
      </c>
      <c r="C26" s="54" t="s">
        <v>84</v>
      </c>
      <c r="D26" s="6" t="s">
        <v>0</v>
      </c>
      <c r="E26" s="6" t="s">
        <v>1</v>
      </c>
      <c r="F26" s="6" t="s">
        <v>2</v>
      </c>
      <c r="G26" s="6" t="s">
        <v>164</v>
      </c>
      <c r="H26" s="6" t="s">
        <v>165</v>
      </c>
      <c r="I26" s="6" t="s">
        <v>166</v>
      </c>
      <c r="J26" s="6" t="s">
        <v>63</v>
      </c>
      <c r="K26" s="100"/>
      <c r="L26" s="55" t="s">
        <v>153</v>
      </c>
      <c r="M26" s="55" t="s">
        <v>172</v>
      </c>
      <c r="N26" s="55" t="s">
        <v>25</v>
      </c>
      <c r="O26" s="55" t="s">
        <v>24</v>
      </c>
      <c r="P26" s="6" t="s">
        <v>23</v>
      </c>
      <c r="Q26" s="58" t="s">
        <v>31</v>
      </c>
      <c r="R26" s="58" t="s">
        <v>32</v>
      </c>
      <c r="S26" s="58" t="s">
        <v>33</v>
      </c>
      <c r="T26" s="58" t="s">
        <v>34</v>
      </c>
      <c r="U26" s="58" t="s">
        <v>35</v>
      </c>
      <c r="V26" s="58" t="s">
        <v>30</v>
      </c>
      <c r="W26" s="58" t="s">
        <v>26</v>
      </c>
      <c r="X26" s="58" t="s">
        <v>27</v>
      </c>
      <c r="Y26" s="58" t="s">
        <v>28</v>
      </c>
      <c r="Z26" s="58" t="s">
        <v>29</v>
      </c>
      <c r="AA26" s="2"/>
      <c r="AB26"/>
      <c r="AC26"/>
      <c r="AD26"/>
      <c r="AE26"/>
      <c r="AF26"/>
    </row>
    <row r="27" spans="1:32" s="9" customFormat="1" ht="21" customHeight="1" x14ac:dyDescent="0.25">
      <c r="B27" s="8">
        <v>1</v>
      </c>
      <c r="C27" s="95" t="s">
        <v>128</v>
      </c>
      <c r="D27" s="228">
        <v>1</v>
      </c>
      <c r="E27" s="279" t="s">
        <v>108</v>
      </c>
      <c r="F27" s="279" t="s">
        <v>109</v>
      </c>
      <c r="G27" s="62">
        <v>188</v>
      </c>
      <c r="H27" s="62">
        <v>0</v>
      </c>
      <c r="I27" s="62">
        <v>30</v>
      </c>
      <c r="J27" s="12">
        <f t="shared" ref="J27:J93" si="1">+IF(D27=1,(G27-H27-I27),IF(D27=2,(G27-H27-I27),0))</f>
        <v>158</v>
      </c>
      <c r="K27" s="12"/>
      <c r="L27" s="352" t="s">
        <v>206</v>
      </c>
      <c r="M27" s="353"/>
      <c r="N27" s="353"/>
      <c r="O27" s="353"/>
      <c r="P27" s="353"/>
      <c r="Q27" s="353"/>
      <c r="R27" s="353"/>
      <c r="S27" s="353"/>
      <c r="T27" s="353"/>
      <c r="U27" s="353"/>
      <c r="V27" s="62">
        <f t="shared" ref="V27:V90" si="2">Q27*($G27-$H27)</f>
        <v>0</v>
      </c>
      <c r="W27" s="62">
        <v>30</v>
      </c>
      <c r="X27" s="62">
        <v>30</v>
      </c>
      <c r="Y27" s="62">
        <v>30</v>
      </c>
      <c r="Z27" s="62">
        <v>30</v>
      </c>
      <c r="AA27" s="354" t="s">
        <v>207</v>
      </c>
      <c r="AB27"/>
      <c r="AC27"/>
      <c r="AD27"/>
      <c r="AE27"/>
      <c r="AF27"/>
    </row>
    <row r="28" spans="1:32" s="9" customFormat="1" ht="21" customHeight="1" x14ac:dyDescent="0.25">
      <c r="B28" s="8">
        <v>2</v>
      </c>
      <c r="C28" s="95" t="s">
        <v>129</v>
      </c>
      <c r="D28" s="228">
        <v>3</v>
      </c>
      <c r="E28" s="8" t="s">
        <v>108</v>
      </c>
      <c r="F28" s="8" t="s">
        <v>109</v>
      </c>
      <c r="G28" s="62">
        <v>50</v>
      </c>
      <c r="H28" s="62">
        <v>0</v>
      </c>
      <c r="I28" s="62">
        <v>0</v>
      </c>
      <c r="J28" s="12">
        <f>+IF(D28=1,(G28-H28-I28),IF(D28=2,(G28-H28-I28),0))</f>
        <v>0</v>
      </c>
      <c r="K28" s="12"/>
      <c r="L28" s="311">
        <v>2</v>
      </c>
      <c r="M28" s="8">
        <f t="shared" ref="M28:M94" si="3">+L28*12</f>
        <v>24</v>
      </c>
      <c r="N28" s="62">
        <v>60</v>
      </c>
      <c r="O28" s="62">
        <v>12</v>
      </c>
      <c r="P28" s="8">
        <f t="shared" ref="P28:P94" si="4">+N28+O28+18</f>
        <v>90</v>
      </c>
      <c r="Q28" s="63">
        <f t="shared" ref="Q28:U43" si="5">IFERROR(IF(AND((Q$162-$P28)/$M28&gt;0,(Q$162-$P28)/$M28&lt;1),(Q$162-$P28)/$M28,IF((Q$162-$P28)/$M28&gt;0,1,0)),0)</f>
        <v>0</v>
      </c>
      <c r="R28" s="63">
        <f t="shared" si="5"/>
        <v>0</v>
      </c>
      <c r="S28" s="63">
        <f t="shared" si="5"/>
        <v>0</v>
      </c>
      <c r="T28" s="63">
        <f t="shared" si="5"/>
        <v>0</v>
      </c>
      <c r="U28" s="63">
        <f t="shared" si="5"/>
        <v>0</v>
      </c>
      <c r="V28" s="59">
        <f t="shared" si="2"/>
        <v>0</v>
      </c>
      <c r="W28" s="59">
        <f t="shared" ref="W28:W94" si="6">R28*($G28-$H28)-V28</f>
        <v>0</v>
      </c>
      <c r="X28" s="59">
        <f t="shared" ref="X28:X94" si="7">S28*($G28-$H28)-SUM(V28:W28)</f>
        <v>0</v>
      </c>
      <c r="Y28" s="59">
        <f t="shared" ref="Y28:Y94" si="8">T28*($G28-$H28)-SUM(V28:X28)</f>
        <v>0</v>
      </c>
      <c r="Z28" s="59">
        <f t="shared" ref="Z28:Z94" si="9">U28*($G28-$H28)-SUM(V28:Y28)</f>
        <v>0</v>
      </c>
      <c r="AA28" s="8"/>
      <c r="AB28"/>
      <c r="AC28"/>
      <c r="AD28"/>
      <c r="AE28"/>
      <c r="AF28"/>
    </row>
    <row r="29" spans="1:32" s="9" customFormat="1" ht="21" customHeight="1" x14ac:dyDescent="0.25">
      <c r="B29" s="8">
        <v>3</v>
      </c>
      <c r="C29" s="95" t="s">
        <v>185</v>
      </c>
      <c r="D29" s="228">
        <v>3</v>
      </c>
      <c r="E29" s="8" t="s">
        <v>108</v>
      </c>
      <c r="F29" s="8" t="s">
        <v>109</v>
      </c>
      <c r="G29" s="62">
        <v>150</v>
      </c>
      <c r="H29" s="62">
        <v>0</v>
      </c>
      <c r="I29" s="62">
        <v>0</v>
      </c>
      <c r="J29" s="12">
        <f t="shared" si="1"/>
        <v>0</v>
      </c>
      <c r="K29" s="12"/>
      <c r="L29" s="311">
        <v>4</v>
      </c>
      <c r="M29" s="8">
        <f t="shared" si="3"/>
        <v>48</v>
      </c>
      <c r="N29" s="62">
        <v>4.9000000000000004</v>
      </c>
      <c r="O29" s="62">
        <v>12</v>
      </c>
      <c r="P29" s="8">
        <f t="shared" si="4"/>
        <v>34.9</v>
      </c>
      <c r="Q29" s="63">
        <f t="shared" si="5"/>
        <v>0</v>
      </c>
      <c r="R29" s="63">
        <f t="shared" si="5"/>
        <v>0</v>
      </c>
      <c r="S29" s="63">
        <f t="shared" si="5"/>
        <v>0</v>
      </c>
      <c r="T29" s="63">
        <f t="shared" si="5"/>
        <v>0.1479166666666667</v>
      </c>
      <c r="U29" s="63">
        <f t="shared" si="5"/>
        <v>0.3979166666666667</v>
      </c>
      <c r="V29" s="59">
        <f t="shared" si="2"/>
        <v>0</v>
      </c>
      <c r="W29" s="59">
        <f t="shared" si="6"/>
        <v>0</v>
      </c>
      <c r="X29" s="59">
        <f t="shared" si="7"/>
        <v>0</v>
      </c>
      <c r="Y29" s="59">
        <f t="shared" si="8"/>
        <v>22.187500000000004</v>
      </c>
      <c r="Z29" s="59">
        <f t="shared" si="9"/>
        <v>37.5</v>
      </c>
      <c r="AA29" s="8"/>
      <c r="AB29"/>
      <c r="AC29"/>
      <c r="AD29"/>
      <c r="AE29"/>
      <c r="AF29"/>
    </row>
    <row r="30" spans="1:32" s="9" customFormat="1" ht="21" customHeight="1" x14ac:dyDescent="0.25">
      <c r="B30" s="8">
        <v>4</v>
      </c>
      <c r="C30" s="95" t="s">
        <v>184</v>
      </c>
      <c r="D30" s="356">
        <v>5</v>
      </c>
      <c r="E30" s="8" t="s">
        <v>108</v>
      </c>
      <c r="F30" s="8" t="s">
        <v>109</v>
      </c>
      <c r="G30" s="62">
        <v>90</v>
      </c>
      <c r="H30" s="62">
        <v>0</v>
      </c>
      <c r="I30" s="62">
        <v>0</v>
      </c>
      <c r="J30" s="12">
        <f t="shared" si="1"/>
        <v>0</v>
      </c>
      <c r="K30" s="12"/>
      <c r="L30" s="311">
        <v>3</v>
      </c>
      <c r="M30" s="8">
        <f t="shared" si="3"/>
        <v>36</v>
      </c>
      <c r="N30" s="62">
        <v>12</v>
      </c>
      <c r="O30" s="62">
        <v>12</v>
      </c>
      <c r="P30" s="8">
        <f t="shared" si="4"/>
        <v>42</v>
      </c>
      <c r="Q30" s="63">
        <f t="shared" si="5"/>
        <v>0</v>
      </c>
      <c r="R30" s="63">
        <f t="shared" si="5"/>
        <v>0</v>
      </c>
      <c r="S30" s="63">
        <f t="shared" si="5"/>
        <v>0</v>
      </c>
      <c r="T30" s="63">
        <f t="shared" si="5"/>
        <v>0</v>
      </c>
      <c r="U30" s="63">
        <f t="shared" si="5"/>
        <v>0.33333333333333331</v>
      </c>
      <c r="V30" s="59">
        <f t="shared" si="2"/>
        <v>0</v>
      </c>
      <c r="W30" s="59">
        <f t="shared" si="6"/>
        <v>0</v>
      </c>
      <c r="X30" s="59">
        <f t="shared" ref="X30" si="10">S30*($G30-$H30)-SUM(V30:W30)</f>
        <v>0</v>
      </c>
      <c r="Y30" s="59">
        <f t="shared" ref="Y30" si="11">T30*($G30-$H30)-SUM(V30:X30)</f>
        <v>0</v>
      </c>
      <c r="Z30" s="59">
        <f t="shared" si="9"/>
        <v>30</v>
      </c>
      <c r="AA30" s="8"/>
      <c r="AB30"/>
      <c r="AC30"/>
      <c r="AD30"/>
      <c r="AE30"/>
      <c r="AF30"/>
    </row>
    <row r="31" spans="1:32" s="9" customFormat="1" ht="21" customHeight="1" x14ac:dyDescent="0.25">
      <c r="B31" s="8">
        <v>5</v>
      </c>
      <c r="C31" s="95" t="s">
        <v>130</v>
      </c>
      <c r="D31" s="228">
        <v>1</v>
      </c>
      <c r="E31" s="8" t="s">
        <v>108</v>
      </c>
      <c r="F31" s="8" t="s">
        <v>109</v>
      </c>
      <c r="G31" s="62">
        <v>786</v>
      </c>
      <c r="H31" s="62">
        <v>767</v>
      </c>
      <c r="I31" s="62">
        <v>6</v>
      </c>
      <c r="J31" s="12">
        <f>+IF(D31=1,(G31-H31-I31),IF(D31=2,(G31-H31-I31),0))</f>
        <v>13</v>
      </c>
      <c r="K31" s="12"/>
      <c r="L31" s="311">
        <v>1</v>
      </c>
      <c r="M31" s="8">
        <f t="shared" si="3"/>
        <v>12</v>
      </c>
      <c r="N31" s="62">
        <v>-15</v>
      </c>
      <c r="O31" s="62">
        <v>0</v>
      </c>
      <c r="P31" s="8">
        <f t="shared" si="4"/>
        <v>3</v>
      </c>
      <c r="Q31" s="63">
        <f t="shared" si="5"/>
        <v>0.25</v>
      </c>
      <c r="R31" s="63">
        <f t="shared" si="5"/>
        <v>1</v>
      </c>
      <c r="S31" s="63">
        <f t="shared" si="5"/>
        <v>1</v>
      </c>
      <c r="T31" s="63">
        <f t="shared" si="5"/>
        <v>1</v>
      </c>
      <c r="U31" s="63">
        <f t="shared" si="5"/>
        <v>1</v>
      </c>
      <c r="V31" s="59">
        <f t="shared" si="2"/>
        <v>4.75</v>
      </c>
      <c r="W31" s="59">
        <f t="shared" si="6"/>
        <v>14.25</v>
      </c>
      <c r="X31" s="59">
        <f t="shared" si="7"/>
        <v>0</v>
      </c>
      <c r="Y31" s="59">
        <f t="shared" si="8"/>
        <v>0</v>
      </c>
      <c r="Z31" s="59">
        <f t="shared" si="9"/>
        <v>0</v>
      </c>
      <c r="AA31" s="8"/>
      <c r="AB31"/>
      <c r="AC31"/>
      <c r="AD31"/>
      <c r="AE31"/>
      <c r="AF31"/>
    </row>
    <row r="32" spans="1:32" s="9" customFormat="1" ht="21" customHeight="1" x14ac:dyDescent="0.25">
      <c r="B32" s="8">
        <v>6</v>
      </c>
      <c r="C32" s="95" t="s">
        <v>132</v>
      </c>
      <c r="D32" s="228">
        <v>1</v>
      </c>
      <c r="E32" s="8" t="s">
        <v>117</v>
      </c>
      <c r="F32" s="8" t="s">
        <v>118</v>
      </c>
      <c r="G32" s="62">
        <v>445</v>
      </c>
      <c r="H32" s="62">
        <v>386</v>
      </c>
      <c r="I32" s="62">
        <v>23</v>
      </c>
      <c r="J32" s="12">
        <f t="shared" si="1"/>
        <v>36</v>
      </c>
      <c r="K32" s="12"/>
      <c r="L32" s="311">
        <v>2.5652217445643557</v>
      </c>
      <c r="M32" s="312">
        <f t="shared" si="3"/>
        <v>30.782660934772267</v>
      </c>
      <c r="N32" s="62">
        <v>-18</v>
      </c>
      <c r="O32" s="62">
        <v>0</v>
      </c>
      <c r="P32" s="8">
        <f t="shared" si="4"/>
        <v>0</v>
      </c>
      <c r="Q32" s="63">
        <f t="shared" si="5"/>
        <v>0.19491492346012124</v>
      </c>
      <c r="R32" s="63">
        <f>IFERROR(IF(AND((R$162-$P32)/$M32&gt;0,(R$162-$P32)/$M32&lt;1),(R$162-$P32)/$M32,IF((R$162-$P32)/$M32&gt;0,1,0)),0)</f>
        <v>0.58474477038036365</v>
      </c>
      <c r="S32" s="63">
        <f t="shared" si="5"/>
        <v>0.97457461730060613</v>
      </c>
      <c r="T32" s="63">
        <f t="shared" si="5"/>
        <v>1</v>
      </c>
      <c r="U32" s="63">
        <f t="shared" si="5"/>
        <v>1</v>
      </c>
      <c r="V32" s="59">
        <f t="shared" si="2"/>
        <v>11.499980484147153</v>
      </c>
      <c r="W32" s="59">
        <f t="shared" si="6"/>
        <v>22.999960968294303</v>
      </c>
      <c r="X32" s="59">
        <f t="shared" si="7"/>
        <v>22.99996096829431</v>
      </c>
      <c r="Y32" s="59">
        <f t="shared" si="8"/>
        <v>1.500097579264235</v>
      </c>
      <c r="Z32" s="59">
        <f t="shared" si="9"/>
        <v>0</v>
      </c>
      <c r="AA32" s="8"/>
      <c r="AB32"/>
      <c r="AC32"/>
      <c r="AD32"/>
      <c r="AE32"/>
      <c r="AF32"/>
    </row>
    <row r="33" spans="1:32" s="9" customFormat="1" ht="21" customHeight="1" x14ac:dyDescent="0.25">
      <c r="B33" s="8">
        <v>7</v>
      </c>
      <c r="C33" s="95" t="s">
        <v>133</v>
      </c>
      <c r="D33" s="228">
        <v>1</v>
      </c>
      <c r="E33" s="8" t="s">
        <v>114</v>
      </c>
      <c r="F33" s="8" t="s">
        <v>116</v>
      </c>
      <c r="G33" s="62">
        <v>1064</v>
      </c>
      <c r="H33" s="62">
        <v>1045</v>
      </c>
      <c r="I33" s="62">
        <v>7</v>
      </c>
      <c r="J33" s="12">
        <f>+IF(D33=1,(G33-H33-I33),IF(D33=2,(G33-H33-I33),0))</f>
        <v>12</v>
      </c>
      <c r="K33" s="12"/>
      <c r="L33" s="311">
        <v>1.8094993863661513</v>
      </c>
      <c r="M33" s="312">
        <f t="shared" si="3"/>
        <v>21.713992636393815</v>
      </c>
      <c r="N33" s="62">
        <v>-10</v>
      </c>
      <c r="O33" s="62">
        <v>2</v>
      </c>
      <c r="P33" s="8">
        <f t="shared" si="4"/>
        <v>10</v>
      </c>
      <c r="Q33" s="63">
        <f>IFERROR(IF(AND((Q$162-$P33)/$M33&gt;0,(Q$162-$P33)/$M33&lt;1),(Q$162-$P33)/$M33,IF((Q$162-$P33)/$M33&gt;0,1,0)),0)</f>
        <v>0</v>
      </c>
      <c r="R33" s="63">
        <f t="shared" si="5"/>
        <v>0.36842602528065571</v>
      </c>
      <c r="S33" s="63">
        <f t="shared" si="5"/>
        <v>0.92106506320163928</v>
      </c>
      <c r="T33" s="63">
        <f t="shared" si="5"/>
        <v>1</v>
      </c>
      <c r="U33" s="63">
        <f t="shared" si="5"/>
        <v>1</v>
      </c>
      <c r="V33" s="59">
        <f>Q33*($G33-$H33)</f>
        <v>0</v>
      </c>
      <c r="W33" s="59">
        <f>R33*($G33-$H33)-V33</f>
        <v>7.000094480332459</v>
      </c>
      <c r="X33" s="59">
        <f t="shared" si="7"/>
        <v>10.500141720498688</v>
      </c>
      <c r="Y33" s="59">
        <f t="shared" si="8"/>
        <v>1.4997637991688535</v>
      </c>
      <c r="Z33" s="59">
        <f t="shared" si="9"/>
        <v>0</v>
      </c>
      <c r="AA33" s="8"/>
      <c r="AB33"/>
      <c r="AC33"/>
      <c r="AD33"/>
      <c r="AE33"/>
      <c r="AF33"/>
    </row>
    <row r="34" spans="1:32" s="9" customFormat="1" ht="21" customHeight="1" x14ac:dyDescent="0.25">
      <c r="B34" s="8">
        <v>8</v>
      </c>
      <c r="C34" s="95" t="s">
        <v>186</v>
      </c>
      <c r="D34" s="228">
        <v>1</v>
      </c>
      <c r="E34" s="8" t="s">
        <v>79</v>
      </c>
      <c r="F34" s="8" t="s">
        <v>118</v>
      </c>
      <c r="G34" s="62">
        <v>227</v>
      </c>
      <c r="H34" s="62">
        <v>130</v>
      </c>
      <c r="I34" s="62">
        <v>51</v>
      </c>
      <c r="J34" s="12">
        <f>+IF(D34=1,(G34-H34-I34),IF(D34=2,(G34-H34-I34),0))</f>
        <v>46</v>
      </c>
      <c r="K34" s="12"/>
      <c r="L34" s="311">
        <v>1.9019611333994679</v>
      </c>
      <c r="M34" s="312">
        <f t="shared" si="3"/>
        <v>22.823533600793617</v>
      </c>
      <c r="N34" s="62">
        <v>-20</v>
      </c>
      <c r="O34" s="62">
        <v>0</v>
      </c>
      <c r="P34" s="8">
        <f t="shared" si="4"/>
        <v>-2</v>
      </c>
      <c r="Q34" s="63">
        <f>IFERROR(IF(AND((Q$162-$P34)/$M34&gt;0,(Q$162-$P34)/$M34&lt;1),(Q$162-$P34)/$M34,IF((Q$162-$P34)/$M34&gt;0,1,0)),0)</f>
        <v>0.35051539958395511</v>
      </c>
      <c r="R34" s="63">
        <f t="shared" si="5"/>
        <v>0.8762884989598877</v>
      </c>
      <c r="S34" s="63">
        <f t="shared" si="5"/>
        <v>1</v>
      </c>
      <c r="T34" s="63">
        <f t="shared" si="5"/>
        <v>1</v>
      </c>
      <c r="U34" s="63">
        <f t="shared" si="5"/>
        <v>1</v>
      </c>
      <c r="V34" s="59">
        <f>Q34*($G34-$H34)</f>
        <v>33.999993759643644</v>
      </c>
      <c r="W34" s="59">
        <f>R34*($G34-$H34)-V34</f>
        <v>50.999990639465466</v>
      </c>
      <c r="X34" s="59">
        <f t="shared" si="7"/>
        <v>12.00001560089089</v>
      </c>
      <c r="Y34" s="59">
        <f t="shared" si="8"/>
        <v>0</v>
      </c>
      <c r="Z34" s="59">
        <f t="shared" si="9"/>
        <v>0</v>
      </c>
      <c r="AA34" s="8"/>
      <c r="AB34"/>
      <c r="AC34"/>
      <c r="AD34"/>
      <c r="AE34"/>
      <c r="AF34"/>
    </row>
    <row r="35" spans="1:32" s="9" customFormat="1" ht="21" customHeight="1" x14ac:dyDescent="0.25">
      <c r="B35" s="8">
        <v>9</v>
      </c>
      <c r="C35" s="95" t="s">
        <v>124</v>
      </c>
      <c r="D35" s="228">
        <v>2</v>
      </c>
      <c r="E35" s="8" t="s">
        <v>79</v>
      </c>
      <c r="F35" s="8" t="s">
        <v>118</v>
      </c>
      <c r="G35" s="62">
        <v>200</v>
      </c>
      <c r="H35" s="62">
        <v>0</v>
      </c>
      <c r="I35" s="62">
        <v>0</v>
      </c>
      <c r="J35" s="12">
        <f t="shared" si="1"/>
        <v>200</v>
      </c>
      <c r="K35" s="12"/>
      <c r="L35" s="352" t="s">
        <v>206</v>
      </c>
      <c r="M35" s="353"/>
      <c r="N35" s="353"/>
      <c r="O35" s="353"/>
      <c r="P35" s="353"/>
      <c r="Q35" s="353"/>
      <c r="R35" s="353"/>
      <c r="S35" s="353"/>
      <c r="T35" s="353"/>
      <c r="U35" s="353"/>
      <c r="V35" s="62">
        <f t="shared" ref="V35" si="12">Q35*($G35-$H35)</f>
        <v>0</v>
      </c>
      <c r="W35" s="62">
        <v>0</v>
      </c>
      <c r="X35" s="62">
        <v>60</v>
      </c>
      <c r="Y35" s="62">
        <v>60</v>
      </c>
      <c r="Z35" s="62">
        <v>60</v>
      </c>
      <c r="AA35" s="354" t="s">
        <v>207</v>
      </c>
      <c r="AB35"/>
      <c r="AC35"/>
      <c r="AD35"/>
      <c r="AE35"/>
      <c r="AF35"/>
    </row>
    <row r="36" spans="1:32" s="9" customFormat="1" ht="21" customHeight="1" x14ac:dyDescent="0.25">
      <c r="B36" s="8">
        <v>10</v>
      </c>
      <c r="C36" s="95" t="s">
        <v>125</v>
      </c>
      <c r="D36" s="228">
        <v>1</v>
      </c>
      <c r="E36" s="8" t="s">
        <v>94</v>
      </c>
      <c r="F36" s="12" t="s">
        <v>116</v>
      </c>
      <c r="G36" s="62">
        <v>8</v>
      </c>
      <c r="H36" s="62">
        <v>0</v>
      </c>
      <c r="I36" s="62">
        <v>4</v>
      </c>
      <c r="J36" s="12">
        <f t="shared" si="1"/>
        <v>4</v>
      </c>
      <c r="K36" s="12"/>
      <c r="L36" s="311">
        <v>0.5</v>
      </c>
      <c r="M36" s="8">
        <f t="shared" si="3"/>
        <v>6</v>
      </c>
      <c r="N36" s="62">
        <v>-3</v>
      </c>
      <c r="O36" s="62">
        <v>0</v>
      </c>
      <c r="P36" s="8">
        <f t="shared" si="4"/>
        <v>15</v>
      </c>
      <c r="Q36" s="63">
        <f t="shared" si="5"/>
        <v>0</v>
      </c>
      <c r="R36" s="63">
        <f t="shared" si="5"/>
        <v>0.5</v>
      </c>
      <c r="S36" s="63">
        <f t="shared" si="5"/>
        <v>1</v>
      </c>
      <c r="T36" s="63">
        <f t="shared" si="5"/>
        <v>1</v>
      </c>
      <c r="U36" s="63">
        <f t="shared" si="5"/>
        <v>1</v>
      </c>
      <c r="V36" s="59">
        <f t="shared" si="2"/>
        <v>0</v>
      </c>
      <c r="W36" s="59">
        <f t="shared" si="6"/>
        <v>4</v>
      </c>
      <c r="X36" s="59">
        <f t="shared" si="7"/>
        <v>4</v>
      </c>
      <c r="Y36" s="59">
        <f t="shared" si="8"/>
        <v>0</v>
      </c>
      <c r="Z36" s="59">
        <f t="shared" si="9"/>
        <v>0</v>
      </c>
      <c r="AA36" s="8"/>
      <c r="AB36"/>
      <c r="AC36"/>
      <c r="AD36"/>
      <c r="AE36"/>
      <c r="AF36"/>
    </row>
    <row r="37" spans="1:32" s="9" customFormat="1" ht="21" customHeight="1" x14ac:dyDescent="0.25">
      <c r="B37" s="8">
        <v>11</v>
      </c>
      <c r="C37" s="95" t="s">
        <v>126</v>
      </c>
      <c r="D37" s="228">
        <v>1</v>
      </c>
      <c r="E37" s="8" t="s">
        <v>94</v>
      </c>
      <c r="F37" s="12" t="s">
        <v>116</v>
      </c>
      <c r="G37" s="62">
        <v>20</v>
      </c>
      <c r="H37" s="62">
        <v>16</v>
      </c>
      <c r="I37" s="62">
        <v>2</v>
      </c>
      <c r="J37" s="12">
        <f>+IF(D37=1,(G37-H37-I37),IF(D37=2,(G37-H37-I37),0))</f>
        <v>2</v>
      </c>
      <c r="K37" s="12"/>
      <c r="L37" s="311">
        <v>0.5</v>
      </c>
      <c r="M37" s="8">
        <f t="shared" si="3"/>
        <v>6</v>
      </c>
      <c r="N37" s="62">
        <v>-3</v>
      </c>
      <c r="O37" s="62">
        <v>0</v>
      </c>
      <c r="P37" s="8">
        <f>+N37+O37+18</f>
        <v>15</v>
      </c>
      <c r="Q37" s="63">
        <f t="shared" si="5"/>
        <v>0</v>
      </c>
      <c r="R37" s="63">
        <f t="shared" si="5"/>
        <v>0.5</v>
      </c>
      <c r="S37" s="63">
        <f t="shared" si="5"/>
        <v>1</v>
      </c>
      <c r="T37" s="63">
        <f t="shared" si="5"/>
        <v>1</v>
      </c>
      <c r="U37" s="63">
        <f t="shared" si="5"/>
        <v>1</v>
      </c>
      <c r="V37" s="59">
        <f>Q37*($G37-$H37)</f>
        <v>0</v>
      </c>
      <c r="W37" s="59">
        <f>R37*($G37-$H37)-V37</f>
        <v>2</v>
      </c>
      <c r="X37" s="59">
        <f>S37*($G37-$H37)-SUM(V37:W37)</f>
        <v>2</v>
      </c>
      <c r="Y37" s="59">
        <f>T37*($G37-$H37)-SUM(V37:X37)</f>
        <v>0</v>
      </c>
      <c r="Z37" s="59">
        <f>U37*($G37-$H37)-SUM(V37:Y37)</f>
        <v>0</v>
      </c>
      <c r="AA37" s="8"/>
      <c r="AB37"/>
      <c r="AC37"/>
      <c r="AD37"/>
      <c r="AE37"/>
      <c r="AF37"/>
    </row>
    <row r="38" spans="1:32" s="225" customFormat="1" ht="21" customHeight="1" x14ac:dyDescent="0.25">
      <c r="A38" s="280"/>
      <c r="B38" s="8">
        <v>12</v>
      </c>
      <c r="C38" s="280" t="s">
        <v>127</v>
      </c>
      <c r="D38" s="228">
        <v>3</v>
      </c>
      <c r="E38" s="2" t="s">
        <v>94</v>
      </c>
      <c r="F38" s="277" t="s">
        <v>116</v>
      </c>
      <c r="G38" s="62">
        <v>54</v>
      </c>
      <c r="H38" s="62">
        <v>0</v>
      </c>
      <c r="I38" s="62">
        <v>0</v>
      </c>
      <c r="J38" s="12">
        <f>+IF(D38=1,(G38-H38-I38),IF(D38=2,(G38-H38-I38),0))</f>
        <v>0</v>
      </c>
      <c r="K38" s="277"/>
      <c r="L38" s="311">
        <v>1</v>
      </c>
      <c r="M38" s="8">
        <f t="shared" si="3"/>
        <v>12</v>
      </c>
      <c r="N38" s="62">
        <v>4</v>
      </c>
      <c r="O38" s="62">
        <v>8</v>
      </c>
      <c r="P38" s="12">
        <f>+N38+O38+12</f>
        <v>24</v>
      </c>
      <c r="Q38" s="278">
        <f t="shared" si="5"/>
        <v>0</v>
      </c>
      <c r="R38" s="278">
        <f t="shared" si="5"/>
        <v>0</v>
      </c>
      <c r="S38" s="278">
        <f t="shared" si="5"/>
        <v>0.5</v>
      </c>
      <c r="T38" s="278">
        <f t="shared" si="5"/>
        <v>1</v>
      </c>
      <c r="U38" s="278">
        <f t="shared" si="5"/>
        <v>1</v>
      </c>
      <c r="V38" s="59">
        <f t="shared" si="2"/>
        <v>0</v>
      </c>
      <c r="W38" s="59">
        <f t="shared" si="6"/>
        <v>0</v>
      </c>
      <c r="X38" s="59">
        <f t="shared" si="7"/>
        <v>27</v>
      </c>
      <c r="Y38" s="59">
        <f t="shared" si="8"/>
        <v>27</v>
      </c>
      <c r="Z38" s="59">
        <f t="shared" si="9"/>
        <v>0</v>
      </c>
      <c r="AA38" s="101"/>
    </row>
    <row r="39" spans="1:32" s="9" customFormat="1" ht="21" customHeight="1" x14ac:dyDescent="0.25">
      <c r="B39" s="8">
        <v>13</v>
      </c>
      <c r="C39" s="95" t="s">
        <v>123</v>
      </c>
      <c r="D39" s="228">
        <v>4</v>
      </c>
      <c r="E39" s="12" t="s">
        <v>110</v>
      </c>
      <c r="F39" s="12" t="s">
        <v>111</v>
      </c>
      <c r="G39" s="62">
        <v>2000</v>
      </c>
      <c r="H39" s="62">
        <v>0</v>
      </c>
      <c r="I39" s="62">
        <v>0</v>
      </c>
      <c r="J39" s="12">
        <f>+IF(D39=1,(G39-H39-I39),IF(D39=2,(G39-H39-I39),0))</f>
        <v>0</v>
      </c>
      <c r="K39" s="12"/>
      <c r="L39" s="311">
        <v>18</v>
      </c>
      <c r="M39" s="8">
        <f t="shared" si="3"/>
        <v>216</v>
      </c>
      <c r="N39" s="62">
        <v>48</v>
      </c>
      <c r="O39" s="62">
        <v>12</v>
      </c>
      <c r="P39" s="8">
        <f t="shared" si="4"/>
        <v>78</v>
      </c>
      <c r="Q39" s="63">
        <f t="shared" si="5"/>
        <v>0</v>
      </c>
      <c r="R39" s="63">
        <f t="shared" si="5"/>
        <v>0</v>
      </c>
      <c r="S39" s="63">
        <f t="shared" si="5"/>
        <v>0</v>
      </c>
      <c r="T39" s="63">
        <f t="shared" si="5"/>
        <v>0</v>
      </c>
      <c r="U39" s="63">
        <f t="shared" si="5"/>
        <v>0</v>
      </c>
      <c r="V39" s="59">
        <f t="shared" si="2"/>
        <v>0</v>
      </c>
      <c r="W39" s="59">
        <f t="shared" si="6"/>
        <v>0</v>
      </c>
      <c r="X39" s="59">
        <f t="shared" si="7"/>
        <v>0</v>
      </c>
      <c r="Y39" s="59">
        <f t="shared" si="8"/>
        <v>0</v>
      </c>
      <c r="Z39" s="59">
        <f t="shared" si="9"/>
        <v>0</v>
      </c>
      <c r="AA39" s="8"/>
    </row>
    <row r="40" spans="1:32" s="9" customFormat="1" ht="21" customHeight="1" x14ac:dyDescent="0.25">
      <c r="B40" s="8">
        <v>14</v>
      </c>
      <c r="C40" s="95" t="s">
        <v>122</v>
      </c>
      <c r="D40" s="228">
        <v>5</v>
      </c>
      <c r="E40" t="s">
        <v>115</v>
      </c>
      <c r="F40" s="277" t="s">
        <v>116</v>
      </c>
      <c r="G40" s="62">
        <v>740</v>
      </c>
      <c r="H40" s="62">
        <v>0</v>
      </c>
      <c r="I40" s="62">
        <v>0</v>
      </c>
      <c r="J40" s="12">
        <f t="shared" si="1"/>
        <v>0</v>
      </c>
      <c r="K40" s="12"/>
      <c r="L40" s="311">
        <v>10</v>
      </c>
      <c r="M40" s="8">
        <f t="shared" si="3"/>
        <v>120</v>
      </c>
      <c r="N40" s="62">
        <v>84</v>
      </c>
      <c r="O40" s="62">
        <v>12</v>
      </c>
      <c r="P40" s="8">
        <f t="shared" si="4"/>
        <v>114</v>
      </c>
      <c r="Q40" s="63">
        <f t="shared" si="5"/>
        <v>0</v>
      </c>
      <c r="R40" s="63">
        <f t="shared" si="5"/>
        <v>0</v>
      </c>
      <c r="S40" s="63">
        <f t="shared" si="5"/>
        <v>0</v>
      </c>
      <c r="T40" s="63">
        <f t="shared" si="5"/>
        <v>0</v>
      </c>
      <c r="U40" s="63">
        <f t="shared" si="5"/>
        <v>0</v>
      </c>
      <c r="V40" s="59">
        <f t="shared" si="2"/>
        <v>0</v>
      </c>
      <c r="W40" s="59">
        <f t="shared" si="6"/>
        <v>0</v>
      </c>
      <c r="X40" s="59">
        <f t="shared" si="7"/>
        <v>0</v>
      </c>
      <c r="Y40" s="59">
        <f t="shared" si="8"/>
        <v>0</v>
      </c>
      <c r="Z40" s="59">
        <f t="shared" si="9"/>
        <v>0</v>
      </c>
      <c r="AA40" s="8"/>
    </row>
    <row r="41" spans="1:32" s="9" customFormat="1" ht="21" customHeight="1" x14ac:dyDescent="0.25">
      <c r="B41" s="8">
        <v>15</v>
      </c>
      <c r="C41" s="95" t="s">
        <v>120</v>
      </c>
      <c r="D41" s="228">
        <v>1</v>
      </c>
      <c r="E41" s="12" t="s">
        <v>93</v>
      </c>
      <c r="F41" s="8" t="s">
        <v>118</v>
      </c>
      <c r="G41" s="62">
        <v>47</v>
      </c>
      <c r="H41" s="62">
        <v>22</v>
      </c>
      <c r="I41" s="62">
        <v>5</v>
      </c>
      <c r="J41" s="12">
        <f t="shared" si="1"/>
        <v>20</v>
      </c>
      <c r="K41" s="12"/>
      <c r="L41" s="311">
        <v>9</v>
      </c>
      <c r="M41" s="8">
        <f t="shared" si="3"/>
        <v>108</v>
      </c>
      <c r="N41" s="62">
        <v>-20</v>
      </c>
      <c r="O41" s="62">
        <v>0</v>
      </c>
      <c r="P41" s="8">
        <f t="shared" si="4"/>
        <v>-2</v>
      </c>
      <c r="Q41" s="63">
        <f t="shared" si="5"/>
        <v>7.407407407407407E-2</v>
      </c>
      <c r="R41" s="63">
        <f t="shared" si="5"/>
        <v>0.18518518518518517</v>
      </c>
      <c r="S41" s="63">
        <f t="shared" si="5"/>
        <v>0.29629629629629628</v>
      </c>
      <c r="T41" s="63">
        <f t="shared" si="5"/>
        <v>0.40740740740740738</v>
      </c>
      <c r="U41" s="63">
        <f t="shared" si="5"/>
        <v>0.51851851851851849</v>
      </c>
      <c r="V41" s="59">
        <f t="shared" si="2"/>
        <v>1.8518518518518516</v>
      </c>
      <c r="W41" s="59">
        <f t="shared" si="6"/>
        <v>2.7777777777777781</v>
      </c>
      <c r="X41" s="59">
        <f t="shared" si="7"/>
        <v>2.7777777777777768</v>
      </c>
      <c r="Y41" s="59">
        <f t="shared" si="8"/>
        <v>2.7777777777777786</v>
      </c>
      <c r="Z41" s="59">
        <f t="shared" si="9"/>
        <v>2.7777777777777768</v>
      </c>
      <c r="AA41" s="8"/>
    </row>
    <row r="42" spans="1:32" s="9" customFormat="1" ht="21" customHeight="1" x14ac:dyDescent="0.25">
      <c r="B42" s="8">
        <v>16</v>
      </c>
      <c r="C42" s="95" t="s">
        <v>120</v>
      </c>
      <c r="D42" s="228">
        <v>3</v>
      </c>
      <c r="E42" s="12" t="s">
        <v>93</v>
      </c>
      <c r="F42" s="8" t="s">
        <v>118</v>
      </c>
      <c r="G42" s="62">
        <v>132</v>
      </c>
      <c r="H42" s="62">
        <v>0</v>
      </c>
      <c r="I42" s="62">
        <v>0</v>
      </c>
      <c r="J42" s="12">
        <f t="shared" si="1"/>
        <v>0</v>
      </c>
      <c r="K42" s="12"/>
      <c r="L42" s="311">
        <v>8</v>
      </c>
      <c r="M42" s="8">
        <f t="shared" si="3"/>
        <v>96</v>
      </c>
      <c r="N42" s="62">
        <v>36</v>
      </c>
      <c r="O42" s="62">
        <v>12</v>
      </c>
      <c r="P42" s="8">
        <f t="shared" si="4"/>
        <v>66</v>
      </c>
      <c r="Q42" s="63">
        <f t="shared" si="5"/>
        <v>0</v>
      </c>
      <c r="R42" s="63">
        <f t="shared" si="5"/>
        <v>0</v>
      </c>
      <c r="S42" s="63">
        <f t="shared" si="5"/>
        <v>0</v>
      </c>
      <c r="T42" s="63">
        <f t="shared" si="5"/>
        <v>0</v>
      </c>
      <c r="U42" s="63">
        <f t="shared" si="5"/>
        <v>0</v>
      </c>
      <c r="V42" s="59">
        <f t="shared" si="2"/>
        <v>0</v>
      </c>
      <c r="W42" s="59">
        <f t="shared" si="6"/>
        <v>0</v>
      </c>
      <c r="X42" s="59">
        <f t="shared" si="7"/>
        <v>0</v>
      </c>
      <c r="Y42" s="59">
        <f t="shared" si="8"/>
        <v>0</v>
      </c>
      <c r="Z42" s="59">
        <f t="shared" si="9"/>
        <v>0</v>
      </c>
      <c r="AA42" s="8"/>
    </row>
    <row r="43" spans="1:32" s="9" customFormat="1" ht="21" customHeight="1" x14ac:dyDescent="0.25">
      <c r="B43" s="8">
        <v>17</v>
      </c>
      <c r="C43" s="95" t="s">
        <v>119</v>
      </c>
      <c r="D43" s="228">
        <v>5</v>
      </c>
      <c r="E43" s="12" t="s">
        <v>93</v>
      </c>
      <c r="F43" s="8" t="s">
        <v>118</v>
      </c>
      <c r="G43" s="62">
        <v>591</v>
      </c>
      <c r="H43" s="62">
        <v>300</v>
      </c>
      <c r="I43" s="62">
        <v>0</v>
      </c>
      <c r="J43" s="12">
        <f t="shared" si="1"/>
        <v>0</v>
      </c>
      <c r="K43" s="12"/>
      <c r="L43" s="311">
        <v>8</v>
      </c>
      <c r="M43" s="8">
        <f t="shared" si="3"/>
        <v>96</v>
      </c>
      <c r="N43" s="62">
        <v>60</v>
      </c>
      <c r="O43" s="62">
        <v>12</v>
      </c>
      <c r="P43" s="8">
        <f t="shared" si="4"/>
        <v>90</v>
      </c>
      <c r="Q43" s="63">
        <f t="shared" si="5"/>
        <v>0</v>
      </c>
      <c r="R43" s="63">
        <f t="shared" si="5"/>
        <v>0</v>
      </c>
      <c r="S43" s="63">
        <f t="shared" si="5"/>
        <v>0</v>
      </c>
      <c r="T43" s="63">
        <f t="shared" si="5"/>
        <v>0</v>
      </c>
      <c r="U43" s="63">
        <f t="shared" si="5"/>
        <v>0</v>
      </c>
      <c r="V43" s="59">
        <f t="shared" si="2"/>
        <v>0</v>
      </c>
      <c r="W43" s="59">
        <f t="shared" si="6"/>
        <v>0</v>
      </c>
      <c r="X43" s="59">
        <f t="shared" si="7"/>
        <v>0</v>
      </c>
      <c r="Y43" s="59">
        <f t="shared" si="8"/>
        <v>0</v>
      </c>
      <c r="Z43" s="59">
        <f t="shared" si="9"/>
        <v>0</v>
      </c>
      <c r="AA43" s="8"/>
    </row>
    <row r="44" spans="1:32" s="9" customFormat="1" ht="21" customHeight="1" x14ac:dyDescent="0.25">
      <c r="B44" s="8">
        <v>18</v>
      </c>
      <c r="C44" s="95" t="s">
        <v>131</v>
      </c>
      <c r="D44" s="228">
        <v>5</v>
      </c>
      <c r="E44" s="12" t="s">
        <v>93</v>
      </c>
      <c r="F44" s="8" t="s">
        <v>118</v>
      </c>
      <c r="G44" s="62">
        <v>300</v>
      </c>
      <c r="H44" s="62">
        <v>35</v>
      </c>
      <c r="I44" s="62">
        <v>0</v>
      </c>
      <c r="J44" s="12">
        <f t="shared" si="1"/>
        <v>0</v>
      </c>
      <c r="K44" s="12"/>
      <c r="L44" s="311">
        <v>5.5</v>
      </c>
      <c r="M44" s="8">
        <f t="shared" si="3"/>
        <v>66</v>
      </c>
      <c r="N44" s="62">
        <v>24</v>
      </c>
      <c r="O44" s="62">
        <v>12</v>
      </c>
      <c r="P44" s="8">
        <f t="shared" si="4"/>
        <v>54</v>
      </c>
      <c r="Q44" s="63">
        <f t="shared" ref="Q44:U59" si="13">IFERROR(IF(AND((Q$162-$P44)/$M44&gt;0,(Q$162-$P44)/$M44&lt;1),(Q$162-$P44)/$M44,IF((Q$162-$P44)/$M44&gt;0,1,0)),0)</f>
        <v>0</v>
      </c>
      <c r="R44" s="63">
        <f t="shared" si="13"/>
        <v>0</v>
      </c>
      <c r="S44" s="63">
        <f t="shared" si="13"/>
        <v>0</v>
      </c>
      <c r="T44" s="63">
        <f t="shared" si="13"/>
        <v>0</v>
      </c>
      <c r="U44" s="63">
        <f t="shared" si="13"/>
        <v>0</v>
      </c>
      <c r="V44" s="59">
        <f t="shared" si="2"/>
        <v>0</v>
      </c>
      <c r="W44" s="59">
        <f t="shared" si="6"/>
        <v>0</v>
      </c>
      <c r="X44" s="59">
        <f t="shared" si="7"/>
        <v>0</v>
      </c>
      <c r="Y44" s="59">
        <f t="shared" si="8"/>
        <v>0</v>
      </c>
      <c r="Z44" s="59">
        <f t="shared" si="9"/>
        <v>0</v>
      </c>
      <c r="AA44" s="8"/>
    </row>
    <row r="45" spans="1:32" s="9" customFormat="1" ht="21" customHeight="1" x14ac:dyDescent="0.25">
      <c r="B45" s="8">
        <v>19</v>
      </c>
      <c r="C45" s="95" t="s">
        <v>121</v>
      </c>
      <c r="D45" s="228">
        <v>5</v>
      </c>
      <c r="E45" s="12" t="s">
        <v>93</v>
      </c>
      <c r="F45" s="8" t="s">
        <v>118</v>
      </c>
      <c r="G45" s="62">
        <v>171</v>
      </c>
      <c r="H45" s="62">
        <v>9</v>
      </c>
      <c r="I45" s="62">
        <v>0</v>
      </c>
      <c r="J45" s="12">
        <f t="shared" si="1"/>
        <v>0</v>
      </c>
      <c r="K45" s="12"/>
      <c r="L45" s="311">
        <v>7</v>
      </c>
      <c r="M45" s="8">
        <f t="shared" si="3"/>
        <v>84</v>
      </c>
      <c r="N45" s="62">
        <v>60</v>
      </c>
      <c r="O45" s="62">
        <v>12</v>
      </c>
      <c r="P45" s="8">
        <f t="shared" si="4"/>
        <v>90</v>
      </c>
      <c r="Q45" s="63">
        <f t="shared" si="13"/>
        <v>0</v>
      </c>
      <c r="R45" s="63">
        <f t="shared" si="13"/>
        <v>0</v>
      </c>
      <c r="S45" s="63">
        <f t="shared" si="13"/>
        <v>0</v>
      </c>
      <c r="T45" s="63">
        <f t="shared" si="13"/>
        <v>0</v>
      </c>
      <c r="U45" s="63">
        <f t="shared" si="13"/>
        <v>0</v>
      </c>
      <c r="V45" s="59">
        <f t="shared" si="2"/>
        <v>0</v>
      </c>
      <c r="W45" s="59">
        <f t="shared" si="6"/>
        <v>0</v>
      </c>
      <c r="X45" s="59">
        <f t="shared" si="7"/>
        <v>0</v>
      </c>
      <c r="Y45" s="59">
        <f t="shared" si="8"/>
        <v>0</v>
      </c>
      <c r="Z45" s="59">
        <f t="shared" si="9"/>
        <v>0</v>
      </c>
      <c r="AA45" s="8"/>
    </row>
    <row r="46" spans="1:32" s="9" customFormat="1" ht="21" customHeight="1" x14ac:dyDescent="0.25">
      <c r="B46" s="8">
        <v>20</v>
      </c>
      <c r="C46" s="95" t="s">
        <v>140</v>
      </c>
      <c r="D46" s="228">
        <v>1</v>
      </c>
      <c r="E46" s="12" t="s">
        <v>92</v>
      </c>
      <c r="F46" s="8" t="s">
        <v>118</v>
      </c>
      <c r="G46" s="62">
        <v>14</v>
      </c>
      <c r="H46" s="62">
        <v>0</v>
      </c>
      <c r="I46" s="62">
        <v>11</v>
      </c>
      <c r="J46" s="12">
        <f t="shared" si="1"/>
        <v>3</v>
      </c>
      <c r="K46" s="12"/>
      <c r="L46" s="311">
        <v>1</v>
      </c>
      <c r="M46" s="8">
        <f t="shared" si="3"/>
        <v>12</v>
      </c>
      <c r="N46" s="311">
        <v>-9.4285714285714306</v>
      </c>
      <c r="O46" s="62">
        <v>0</v>
      </c>
      <c r="P46" s="312">
        <f t="shared" si="4"/>
        <v>8.5714285714285694</v>
      </c>
      <c r="Q46" s="63">
        <f t="shared" si="13"/>
        <v>0</v>
      </c>
      <c r="R46" s="63">
        <f t="shared" si="13"/>
        <v>0.78571428571428592</v>
      </c>
      <c r="S46" s="63">
        <f t="shared" si="13"/>
        <v>1</v>
      </c>
      <c r="T46" s="63">
        <f t="shared" si="13"/>
        <v>1</v>
      </c>
      <c r="U46" s="63">
        <f t="shared" si="13"/>
        <v>1</v>
      </c>
      <c r="V46" s="59">
        <f t="shared" si="2"/>
        <v>0</v>
      </c>
      <c r="W46" s="59">
        <f t="shared" si="6"/>
        <v>11.000000000000004</v>
      </c>
      <c r="X46" s="59">
        <f t="shared" si="7"/>
        <v>2.9999999999999964</v>
      </c>
      <c r="Y46" s="59">
        <f t="shared" si="8"/>
        <v>0</v>
      </c>
      <c r="Z46" s="59">
        <f t="shared" si="9"/>
        <v>0</v>
      </c>
      <c r="AA46" s="8"/>
    </row>
    <row r="47" spans="1:32" s="9" customFormat="1" ht="21" customHeight="1" x14ac:dyDescent="0.25">
      <c r="A47" s="135"/>
      <c r="B47" s="8"/>
      <c r="D47" s="12"/>
      <c r="E47" s="12"/>
      <c r="F47" s="12"/>
      <c r="G47" s="12"/>
      <c r="H47" s="12"/>
      <c r="I47" s="12"/>
      <c r="J47" s="8">
        <f t="shared" si="1"/>
        <v>0</v>
      </c>
      <c r="K47" s="12"/>
      <c r="L47" s="62"/>
      <c r="M47" s="8">
        <f t="shared" si="3"/>
        <v>0</v>
      </c>
      <c r="N47" s="62"/>
      <c r="O47" s="62"/>
      <c r="P47" s="8">
        <f t="shared" si="4"/>
        <v>18</v>
      </c>
      <c r="Q47" s="63">
        <f t="shared" si="13"/>
        <v>0</v>
      </c>
      <c r="R47" s="63">
        <f t="shared" si="13"/>
        <v>0</v>
      </c>
      <c r="S47" s="63">
        <f t="shared" si="13"/>
        <v>0</v>
      </c>
      <c r="T47" s="63">
        <f t="shared" si="13"/>
        <v>0</v>
      </c>
      <c r="U47" s="63">
        <f t="shared" si="13"/>
        <v>0</v>
      </c>
      <c r="V47" s="59">
        <f t="shared" si="2"/>
        <v>0</v>
      </c>
      <c r="W47" s="59">
        <f t="shared" si="6"/>
        <v>0</v>
      </c>
      <c r="X47" s="59">
        <f t="shared" si="7"/>
        <v>0</v>
      </c>
      <c r="Y47" s="59">
        <f t="shared" si="8"/>
        <v>0</v>
      </c>
      <c r="Z47" s="59">
        <f t="shared" si="9"/>
        <v>0</v>
      </c>
      <c r="AA47" s="8"/>
    </row>
    <row r="48" spans="1:32" s="225" customFormat="1" ht="21" customHeight="1" x14ac:dyDescent="0.25">
      <c r="A48" s="224"/>
      <c r="B48" s="101"/>
      <c r="D48" s="101"/>
      <c r="E48" s="101"/>
      <c r="F48" s="101"/>
      <c r="G48" s="101"/>
      <c r="H48" s="101"/>
      <c r="I48" s="101"/>
      <c r="J48" s="8">
        <f t="shared" si="1"/>
        <v>0</v>
      </c>
      <c r="K48" s="101"/>
      <c r="L48" s="62"/>
      <c r="M48" s="8">
        <f t="shared" si="3"/>
        <v>0</v>
      </c>
      <c r="N48" s="62"/>
      <c r="O48" s="62"/>
      <c r="P48" s="8">
        <f t="shared" si="4"/>
        <v>18</v>
      </c>
      <c r="Q48" s="63">
        <f t="shared" si="13"/>
        <v>0</v>
      </c>
      <c r="R48" s="63">
        <f t="shared" si="13"/>
        <v>0</v>
      </c>
      <c r="S48" s="63">
        <f t="shared" si="13"/>
        <v>0</v>
      </c>
      <c r="T48" s="63">
        <f t="shared" si="13"/>
        <v>0</v>
      </c>
      <c r="U48" s="63">
        <f t="shared" si="13"/>
        <v>0</v>
      </c>
      <c r="V48" s="59">
        <f t="shared" si="2"/>
        <v>0</v>
      </c>
      <c r="W48" s="59">
        <f t="shared" si="6"/>
        <v>0</v>
      </c>
      <c r="X48" s="59">
        <f t="shared" si="7"/>
        <v>0</v>
      </c>
      <c r="Y48" s="59">
        <f t="shared" si="8"/>
        <v>0</v>
      </c>
      <c r="Z48" s="59">
        <f t="shared" si="9"/>
        <v>0</v>
      </c>
      <c r="AA48" s="101"/>
    </row>
    <row r="49" spans="1:27" s="225" customFormat="1" ht="21" customHeight="1" x14ac:dyDescent="0.25">
      <c r="A49" s="224"/>
      <c r="B49" s="101"/>
      <c r="D49" s="101"/>
      <c r="E49" s="101"/>
      <c r="F49" s="101"/>
      <c r="G49" s="101"/>
      <c r="H49" s="101"/>
      <c r="I49" s="101"/>
      <c r="J49" s="8">
        <f t="shared" si="1"/>
        <v>0</v>
      </c>
      <c r="K49" s="101"/>
      <c r="L49" s="62"/>
      <c r="M49" s="8">
        <f t="shared" si="3"/>
        <v>0</v>
      </c>
      <c r="N49" s="62"/>
      <c r="O49" s="62"/>
      <c r="P49" s="8">
        <f t="shared" si="4"/>
        <v>18</v>
      </c>
      <c r="Q49" s="63">
        <f t="shared" si="13"/>
        <v>0</v>
      </c>
      <c r="R49" s="63">
        <f t="shared" si="13"/>
        <v>0</v>
      </c>
      <c r="S49" s="63">
        <f t="shared" si="13"/>
        <v>0</v>
      </c>
      <c r="T49" s="63">
        <f t="shared" si="13"/>
        <v>0</v>
      </c>
      <c r="U49" s="63">
        <f t="shared" si="13"/>
        <v>0</v>
      </c>
      <c r="V49" s="59">
        <f t="shared" si="2"/>
        <v>0</v>
      </c>
      <c r="W49" s="59">
        <f t="shared" si="6"/>
        <v>0</v>
      </c>
      <c r="X49" s="59">
        <f t="shared" si="7"/>
        <v>0</v>
      </c>
      <c r="Y49" s="59">
        <f t="shared" si="8"/>
        <v>0</v>
      </c>
      <c r="Z49" s="59">
        <f t="shared" si="9"/>
        <v>0</v>
      </c>
      <c r="AA49" s="101"/>
    </row>
    <row r="50" spans="1:27" s="9" customFormat="1" ht="21" customHeight="1" x14ac:dyDescent="0.25">
      <c r="A50" s="135"/>
      <c r="B50" s="8"/>
      <c r="D50" s="12"/>
      <c r="E50" s="12"/>
      <c r="F50" s="12"/>
      <c r="G50" s="12"/>
      <c r="H50" s="12"/>
      <c r="I50" s="12"/>
      <c r="J50" s="8">
        <f t="shared" si="1"/>
        <v>0</v>
      </c>
      <c r="K50" s="12"/>
      <c r="L50" s="62"/>
      <c r="M50" s="8">
        <f t="shared" si="3"/>
        <v>0</v>
      </c>
      <c r="N50" s="62"/>
      <c r="O50" s="62"/>
      <c r="P50" s="8">
        <f t="shared" si="4"/>
        <v>18</v>
      </c>
      <c r="Q50" s="63">
        <f t="shared" si="13"/>
        <v>0</v>
      </c>
      <c r="R50" s="63">
        <f t="shared" si="13"/>
        <v>0</v>
      </c>
      <c r="S50" s="63">
        <f t="shared" si="13"/>
        <v>0</v>
      </c>
      <c r="T50" s="63">
        <f t="shared" si="13"/>
        <v>0</v>
      </c>
      <c r="U50" s="63">
        <f t="shared" si="13"/>
        <v>0</v>
      </c>
      <c r="V50" s="59">
        <f t="shared" si="2"/>
        <v>0</v>
      </c>
      <c r="W50" s="59">
        <f t="shared" si="6"/>
        <v>0</v>
      </c>
      <c r="X50" s="59">
        <f t="shared" si="7"/>
        <v>0</v>
      </c>
      <c r="Y50" s="59">
        <f t="shared" si="8"/>
        <v>0</v>
      </c>
      <c r="Z50" s="59">
        <f t="shared" si="9"/>
        <v>0</v>
      </c>
      <c r="AA50" s="8"/>
    </row>
    <row r="51" spans="1:27" s="225" customFormat="1" ht="21" customHeight="1" x14ac:dyDescent="0.25">
      <c r="A51" s="224"/>
      <c r="B51" s="101"/>
      <c r="D51" s="101"/>
      <c r="E51" s="101"/>
      <c r="F51" s="101"/>
      <c r="G51" s="101"/>
      <c r="H51" s="101"/>
      <c r="I51" s="101"/>
      <c r="J51" s="8">
        <f t="shared" si="1"/>
        <v>0</v>
      </c>
      <c r="K51" s="101"/>
      <c r="L51" s="62"/>
      <c r="M51" s="8">
        <f t="shared" si="3"/>
        <v>0</v>
      </c>
      <c r="N51" s="62"/>
      <c r="O51" s="62"/>
      <c r="P51" s="8">
        <f t="shared" si="4"/>
        <v>18</v>
      </c>
      <c r="Q51" s="63">
        <f t="shared" si="13"/>
        <v>0</v>
      </c>
      <c r="R51" s="63">
        <f t="shared" si="13"/>
        <v>0</v>
      </c>
      <c r="S51" s="63">
        <f t="shared" si="13"/>
        <v>0</v>
      </c>
      <c r="T51" s="63">
        <f t="shared" si="13"/>
        <v>0</v>
      </c>
      <c r="U51" s="63">
        <f t="shared" si="13"/>
        <v>0</v>
      </c>
      <c r="V51" s="59">
        <f t="shared" si="2"/>
        <v>0</v>
      </c>
      <c r="W51" s="59">
        <f t="shared" si="6"/>
        <v>0</v>
      </c>
      <c r="X51" s="59">
        <f t="shared" si="7"/>
        <v>0</v>
      </c>
      <c r="Y51" s="59">
        <f t="shared" si="8"/>
        <v>0</v>
      </c>
      <c r="Z51" s="59">
        <f t="shared" si="9"/>
        <v>0</v>
      </c>
      <c r="AA51" s="101"/>
    </row>
    <row r="52" spans="1:27" s="9" customFormat="1" ht="21" customHeight="1" x14ac:dyDescent="0.25">
      <c r="A52" s="135"/>
      <c r="B52" s="8"/>
      <c r="D52" s="12"/>
      <c r="E52" s="12"/>
      <c r="F52" s="12"/>
      <c r="G52" s="12"/>
      <c r="H52" s="12"/>
      <c r="I52" s="12"/>
      <c r="J52" s="8">
        <f t="shared" si="1"/>
        <v>0</v>
      </c>
      <c r="K52" s="12"/>
      <c r="L52" s="62"/>
      <c r="M52" s="8">
        <f t="shared" si="3"/>
        <v>0</v>
      </c>
      <c r="N52" s="62"/>
      <c r="O52" s="62"/>
      <c r="P52" s="8">
        <f t="shared" si="4"/>
        <v>18</v>
      </c>
      <c r="Q52" s="63">
        <f t="shared" si="13"/>
        <v>0</v>
      </c>
      <c r="R52" s="63">
        <f t="shared" si="13"/>
        <v>0</v>
      </c>
      <c r="S52" s="63">
        <f t="shared" si="13"/>
        <v>0</v>
      </c>
      <c r="T52" s="63">
        <f t="shared" si="13"/>
        <v>0</v>
      </c>
      <c r="U52" s="63">
        <f t="shared" si="13"/>
        <v>0</v>
      </c>
      <c r="V52" s="59">
        <f t="shared" si="2"/>
        <v>0</v>
      </c>
      <c r="W52" s="59">
        <f t="shared" si="6"/>
        <v>0</v>
      </c>
      <c r="X52" s="59">
        <f t="shared" si="7"/>
        <v>0</v>
      </c>
      <c r="Y52" s="59">
        <f t="shared" si="8"/>
        <v>0</v>
      </c>
      <c r="Z52" s="59">
        <f t="shared" si="9"/>
        <v>0</v>
      </c>
      <c r="AA52" s="8"/>
    </row>
    <row r="53" spans="1:27" s="225" customFormat="1" ht="21" customHeight="1" x14ac:dyDescent="0.25">
      <c r="A53" s="224"/>
      <c r="B53" s="101"/>
      <c r="D53" s="101"/>
      <c r="E53" s="101"/>
      <c r="F53" s="101"/>
      <c r="G53" s="101"/>
      <c r="H53" s="101"/>
      <c r="I53" s="101"/>
      <c r="J53" s="8">
        <f t="shared" si="1"/>
        <v>0</v>
      </c>
      <c r="K53" s="101"/>
      <c r="L53" s="62"/>
      <c r="M53" s="8">
        <f t="shared" si="3"/>
        <v>0</v>
      </c>
      <c r="N53" s="62"/>
      <c r="O53" s="62"/>
      <c r="P53" s="8">
        <f t="shared" si="4"/>
        <v>18</v>
      </c>
      <c r="Q53" s="63">
        <f t="shared" si="13"/>
        <v>0</v>
      </c>
      <c r="R53" s="63">
        <f t="shared" si="13"/>
        <v>0</v>
      </c>
      <c r="S53" s="63">
        <f t="shared" si="13"/>
        <v>0</v>
      </c>
      <c r="T53" s="63">
        <f t="shared" si="13"/>
        <v>0</v>
      </c>
      <c r="U53" s="63">
        <f t="shared" si="13"/>
        <v>0</v>
      </c>
      <c r="V53" s="59">
        <f t="shared" si="2"/>
        <v>0</v>
      </c>
      <c r="W53" s="59">
        <f t="shared" si="6"/>
        <v>0</v>
      </c>
      <c r="X53" s="59">
        <f t="shared" si="7"/>
        <v>0</v>
      </c>
      <c r="Y53" s="59">
        <f t="shared" si="8"/>
        <v>0</v>
      </c>
      <c r="Z53" s="59">
        <f t="shared" si="9"/>
        <v>0</v>
      </c>
      <c r="AA53" s="101"/>
    </row>
    <row r="54" spans="1:27" s="225" customFormat="1" ht="21" customHeight="1" x14ac:dyDescent="0.25">
      <c r="A54" s="224"/>
      <c r="B54" s="101"/>
      <c r="D54" s="101"/>
      <c r="E54" s="101"/>
      <c r="F54" s="101"/>
      <c r="G54" s="101"/>
      <c r="H54" s="101"/>
      <c r="I54" s="101"/>
      <c r="J54" s="8">
        <f t="shared" si="1"/>
        <v>0</v>
      </c>
      <c r="K54" s="101"/>
      <c r="L54" s="62"/>
      <c r="M54" s="8">
        <f t="shared" si="3"/>
        <v>0</v>
      </c>
      <c r="N54" s="62"/>
      <c r="O54" s="62"/>
      <c r="P54" s="8">
        <f t="shared" si="4"/>
        <v>18</v>
      </c>
      <c r="Q54" s="63">
        <f t="shared" si="13"/>
        <v>0</v>
      </c>
      <c r="R54" s="63">
        <f t="shared" si="13"/>
        <v>0</v>
      </c>
      <c r="S54" s="63">
        <f t="shared" si="13"/>
        <v>0</v>
      </c>
      <c r="T54" s="63">
        <f t="shared" si="13"/>
        <v>0</v>
      </c>
      <c r="U54" s="63">
        <f t="shared" si="13"/>
        <v>0</v>
      </c>
      <c r="V54" s="59">
        <f t="shared" si="2"/>
        <v>0</v>
      </c>
      <c r="W54" s="59">
        <f t="shared" si="6"/>
        <v>0</v>
      </c>
      <c r="X54" s="59">
        <f t="shared" si="7"/>
        <v>0</v>
      </c>
      <c r="Y54" s="59">
        <f t="shared" si="8"/>
        <v>0</v>
      </c>
      <c r="Z54" s="59">
        <f t="shared" si="9"/>
        <v>0</v>
      </c>
      <c r="AA54" s="101"/>
    </row>
    <row r="55" spans="1:27" s="225" customFormat="1" ht="21" customHeight="1" x14ac:dyDescent="0.25">
      <c r="A55" s="224"/>
      <c r="B55" s="101"/>
      <c r="D55" s="101"/>
      <c r="E55" s="101"/>
      <c r="F55" s="101"/>
      <c r="G55" s="101"/>
      <c r="H55" s="101"/>
      <c r="I55" s="101"/>
      <c r="J55" s="8">
        <f t="shared" si="1"/>
        <v>0</v>
      </c>
      <c r="K55" s="101"/>
      <c r="L55" s="62"/>
      <c r="M55" s="8">
        <f t="shared" si="3"/>
        <v>0</v>
      </c>
      <c r="N55" s="62"/>
      <c r="O55" s="62"/>
      <c r="P55" s="8">
        <f t="shared" si="4"/>
        <v>18</v>
      </c>
      <c r="Q55" s="63">
        <f t="shared" si="13"/>
        <v>0</v>
      </c>
      <c r="R55" s="63">
        <f t="shared" si="13"/>
        <v>0</v>
      </c>
      <c r="S55" s="63">
        <f t="shared" si="13"/>
        <v>0</v>
      </c>
      <c r="T55" s="63">
        <f t="shared" si="13"/>
        <v>0</v>
      </c>
      <c r="U55" s="63">
        <f t="shared" si="13"/>
        <v>0</v>
      </c>
      <c r="V55" s="59">
        <f t="shared" si="2"/>
        <v>0</v>
      </c>
      <c r="W55" s="59">
        <f t="shared" si="6"/>
        <v>0</v>
      </c>
      <c r="X55" s="59">
        <f t="shared" si="7"/>
        <v>0</v>
      </c>
      <c r="Y55" s="59">
        <f t="shared" si="8"/>
        <v>0</v>
      </c>
      <c r="Z55" s="59">
        <f t="shared" si="9"/>
        <v>0</v>
      </c>
      <c r="AA55" s="101"/>
    </row>
    <row r="56" spans="1:27" s="9" customFormat="1" ht="21" customHeight="1" x14ac:dyDescent="0.25">
      <c r="A56" s="135"/>
      <c r="B56" s="8"/>
      <c r="D56" s="12"/>
      <c r="E56" s="12"/>
      <c r="F56" s="12"/>
      <c r="G56" s="12"/>
      <c r="H56" s="12"/>
      <c r="I56" s="12"/>
      <c r="J56" s="8">
        <f t="shared" si="1"/>
        <v>0</v>
      </c>
      <c r="K56" s="12"/>
      <c r="L56" s="62"/>
      <c r="M56" s="8">
        <f t="shared" si="3"/>
        <v>0</v>
      </c>
      <c r="N56" s="62"/>
      <c r="O56" s="62"/>
      <c r="P56" s="8">
        <f t="shared" si="4"/>
        <v>18</v>
      </c>
      <c r="Q56" s="63">
        <f t="shared" si="13"/>
        <v>0</v>
      </c>
      <c r="R56" s="63">
        <f t="shared" si="13"/>
        <v>0</v>
      </c>
      <c r="S56" s="63">
        <f t="shared" si="13"/>
        <v>0</v>
      </c>
      <c r="T56" s="63">
        <f t="shared" si="13"/>
        <v>0</v>
      </c>
      <c r="U56" s="63">
        <f t="shared" si="13"/>
        <v>0</v>
      </c>
      <c r="V56" s="59">
        <f t="shared" si="2"/>
        <v>0</v>
      </c>
      <c r="W56" s="59">
        <f t="shared" si="6"/>
        <v>0</v>
      </c>
      <c r="X56" s="59">
        <f t="shared" si="7"/>
        <v>0</v>
      </c>
      <c r="Y56" s="59">
        <f t="shared" si="8"/>
        <v>0</v>
      </c>
      <c r="Z56" s="59">
        <f t="shared" si="9"/>
        <v>0</v>
      </c>
      <c r="AA56" s="8"/>
    </row>
    <row r="57" spans="1:27" s="9" customFormat="1" ht="21" customHeight="1" x14ac:dyDescent="0.25">
      <c r="A57" s="135"/>
      <c r="B57" s="8"/>
      <c r="D57" s="12"/>
      <c r="E57" s="12"/>
      <c r="F57" s="12"/>
      <c r="G57" s="12"/>
      <c r="H57" s="12"/>
      <c r="I57" s="12"/>
      <c r="J57" s="8">
        <f t="shared" si="1"/>
        <v>0</v>
      </c>
      <c r="K57" s="12"/>
      <c r="L57" s="62"/>
      <c r="M57" s="8">
        <f t="shared" si="3"/>
        <v>0</v>
      </c>
      <c r="N57" s="62"/>
      <c r="O57" s="62"/>
      <c r="P57" s="8">
        <f t="shared" si="4"/>
        <v>18</v>
      </c>
      <c r="Q57" s="63">
        <f t="shared" si="13"/>
        <v>0</v>
      </c>
      <c r="R57" s="63">
        <f t="shared" si="13"/>
        <v>0</v>
      </c>
      <c r="S57" s="63">
        <f t="shared" si="13"/>
        <v>0</v>
      </c>
      <c r="T57" s="63">
        <f t="shared" si="13"/>
        <v>0</v>
      </c>
      <c r="U57" s="63">
        <f t="shared" si="13"/>
        <v>0</v>
      </c>
      <c r="V57" s="59">
        <f t="shared" si="2"/>
        <v>0</v>
      </c>
      <c r="W57" s="59">
        <f t="shared" si="6"/>
        <v>0</v>
      </c>
      <c r="X57" s="59">
        <f t="shared" si="7"/>
        <v>0</v>
      </c>
      <c r="Y57" s="59">
        <f t="shared" si="8"/>
        <v>0</v>
      </c>
      <c r="Z57" s="59">
        <f t="shared" si="9"/>
        <v>0</v>
      </c>
      <c r="AA57" s="8"/>
    </row>
    <row r="58" spans="1:27" s="9" customFormat="1" ht="21" customHeight="1" x14ac:dyDescent="0.25">
      <c r="A58" s="135"/>
      <c r="B58" s="8"/>
      <c r="D58" s="12"/>
      <c r="E58" s="12"/>
      <c r="F58" s="12"/>
      <c r="G58" s="12"/>
      <c r="H58" s="12"/>
      <c r="I58" s="12"/>
      <c r="J58" s="8">
        <f t="shared" si="1"/>
        <v>0</v>
      </c>
      <c r="K58" s="12"/>
      <c r="L58" s="62"/>
      <c r="M58" s="8">
        <f t="shared" si="3"/>
        <v>0</v>
      </c>
      <c r="N58" s="62"/>
      <c r="O58" s="62"/>
      <c r="P58" s="8">
        <f t="shared" si="4"/>
        <v>18</v>
      </c>
      <c r="Q58" s="63">
        <f t="shared" si="13"/>
        <v>0</v>
      </c>
      <c r="R58" s="63">
        <f t="shared" si="13"/>
        <v>0</v>
      </c>
      <c r="S58" s="63">
        <f t="shared" si="13"/>
        <v>0</v>
      </c>
      <c r="T58" s="63">
        <f t="shared" si="13"/>
        <v>0</v>
      </c>
      <c r="U58" s="63">
        <f t="shared" si="13"/>
        <v>0</v>
      </c>
      <c r="V58" s="59">
        <f t="shared" si="2"/>
        <v>0</v>
      </c>
      <c r="W58" s="59">
        <f t="shared" si="6"/>
        <v>0</v>
      </c>
      <c r="X58" s="59">
        <f t="shared" si="7"/>
        <v>0</v>
      </c>
      <c r="Y58" s="59">
        <f t="shared" si="8"/>
        <v>0</v>
      </c>
      <c r="Z58" s="59">
        <f t="shared" si="9"/>
        <v>0</v>
      </c>
      <c r="AA58" s="8"/>
    </row>
    <row r="59" spans="1:27" s="9" customFormat="1" ht="21" customHeight="1" x14ac:dyDescent="0.25">
      <c r="A59" s="135"/>
      <c r="B59" s="8"/>
      <c r="D59" s="12"/>
      <c r="E59" s="12"/>
      <c r="F59" s="12"/>
      <c r="G59" s="12"/>
      <c r="H59" s="12"/>
      <c r="I59" s="12"/>
      <c r="J59" s="8">
        <f t="shared" si="1"/>
        <v>0</v>
      </c>
      <c r="K59" s="12"/>
      <c r="L59" s="62"/>
      <c r="M59" s="8">
        <f t="shared" si="3"/>
        <v>0</v>
      </c>
      <c r="N59" s="62"/>
      <c r="O59" s="62"/>
      <c r="P59" s="8">
        <f t="shared" si="4"/>
        <v>18</v>
      </c>
      <c r="Q59" s="63">
        <f t="shared" si="13"/>
        <v>0</v>
      </c>
      <c r="R59" s="63">
        <f t="shared" si="13"/>
        <v>0</v>
      </c>
      <c r="S59" s="63">
        <f t="shared" si="13"/>
        <v>0</v>
      </c>
      <c r="T59" s="63">
        <f t="shared" si="13"/>
        <v>0</v>
      </c>
      <c r="U59" s="63">
        <f t="shared" si="13"/>
        <v>0</v>
      </c>
      <c r="V59" s="59">
        <f t="shared" si="2"/>
        <v>0</v>
      </c>
      <c r="W59" s="59">
        <f t="shared" si="6"/>
        <v>0</v>
      </c>
      <c r="X59" s="59">
        <f t="shared" si="7"/>
        <v>0</v>
      </c>
      <c r="Y59" s="59">
        <f t="shared" si="8"/>
        <v>0</v>
      </c>
      <c r="Z59" s="59">
        <f t="shared" si="9"/>
        <v>0</v>
      </c>
      <c r="AA59" s="8"/>
    </row>
    <row r="60" spans="1:27" s="9" customFormat="1" ht="21" customHeight="1" x14ac:dyDescent="0.25">
      <c r="A60" s="135"/>
      <c r="B60" s="8"/>
      <c r="D60" s="12"/>
      <c r="E60" s="12"/>
      <c r="F60" s="12"/>
      <c r="G60" s="12"/>
      <c r="H60" s="12"/>
      <c r="I60" s="12"/>
      <c r="J60" s="8">
        <f t="shared" si="1"/>
        <v>0</v>
      </c>
      <c r="K60" s="12"/>
      <c r="L60" s="62"/>
      <c r="M60" s="8">
        <f t="shared" si="3"/>
        <v>0</v>
      </c>
      <c r="N60" s="62"/>
      <c r="O60" s="62"/>
      <c r="P60" s="8">
        <f t="shared" si="4"/>
        <v>18</v>
      </c>
      <c r="Q60" s="63">
        <f t="shared" ref="Q60:U75" si="14">IFERROR(IF(AND((Q$162-$P60)/$M60&gt;0,(Q$162-$P60)/$M60&lt;1),(Q$162-$P60)/$M60,IF((Q$162-$P60)/$M60&gt;0,1,0)),0)</f>
        <v>0</v>
      </c>
      <c r="R60" s="63">
        <f t="shared" si="14"/>
        <v>0</v>
      </c>
      <c r="S60" s="63">
        <f t="shared" si="14"/>
        <v>0</v>
      </c>
      <c r="T60" s="63">
        <f t="shared" si="14"/>
        <v>0</v>
      </c>
      <c r="U60" s="63">
        <f t="shared" si="14"/>
        <v>0</v>
      </c>
      <c r="V60" s="59">
        <f t="shared" si="2"/>
        <v>0</v>
      </c>
      <c r="W60" s="59">
        <f t="shared" si="6"/>
        <v>0</v>
      </c>
      <c r="X60" s="59">
        <f t="shared" si="7"/>
        <v>0</v>
      </c>
      <c r="Y60" s="59">
        <f t="shared" si="8"/>
        <v>0</v>
      </c>
      <c r="Z60" s="59">
        <f t="shared" si="9"/>
        <v>0</v>
      </c>
      <c r="AA60" s="8"/>
    </row>
    <row r="61" spans="1:27" s="9" customFormat="1" ht="21" customHeight="1" x14ac:dyDescent="0.25">
      <c r="A61" s="135"/>
      <c r="B61" s="8"/>
      <c r="D61" s="12"/>
      <c r="E61" s="12"/>
      <c r="F61" s="12"/>
      <c r="G61" s="12"/>
      <c r="H61" s="12"/>
      <c r="I61" s="12"/>
      <c r="J61" s="8">
        <f t="shared" si="1"/>
        <v>0</v>
      </c>
      <c r="K61" s="12"/>
      <c r="L61" s="62"/>
      <c r="M61" s="8">
        <f t="shared" si="3"/>
        <v>0</v>
      </c>
      <c r="N61" s="62"/>
      <c r="O61" s="62"/>
      <c r="P61" s="8">
        <f t="shared" si="4"/>
        <v>18</v>
      </c>
      <c r="Q61" s="63">
        <f t="shared" si="14"/>
        <v>0</v>
      </c>
      <c r="R61" s="63">
        <f t="shared" si="14"/>
        <v>0</v>
      </c>
      <c r="S61" s="63">
        <f t="shared" si="14"/>
        <v>0</v>
      </c>
      <c r="T61" s="63">
        <f t="shared" si="14"/>
        <v>0</v>
      </c>
      <c r="U61" s="63">
        <f t="shared" si="14"/>
        <v>0</v>
      </c>
      <c r="V61" s="59">
        <f t="shared" si="2"/>
        <v>0</v>
      </c>
      <c r="W61" s="59">
        <f t="shared" si="6"/>
        <v>0</v>
      </c>
      <c r="X61" s="59">
        <f t="shared" si="7"/>
        <v>0</v>
      </c>
      <c r="Y61" s="59">
        <f t="shared" si="8"/>
        <v>0</v>
      </c>
      <c r="Z61" s="59">
        <f t="shared" si="9"/>
        <v>0</v>
      </c>
      <c r="AA61" s="8"/>
    </row>
    <row r="62" spans="1:27" s="9" customFormat="1" ht="21" customHeight="1" x14ac:dyDescent="0.25">
      <c r="A62" s="135"/>
      <c r="B62" s="8"/>
      <c r="D62" s="12"/>
      <c r="E62" s="12"/>
      <c r="F62" s="12"/>
      <c r="G62" s="12"/>
      <c r="H62" s="12"/>
      <c r="I62" s="12"/>
      <c r="J62" s="8">
        <f t="shared" si="1"/>
        <v>0</v>
      </c>
      <c r="K62" s="12"/>
      <c r="L62" s="62"/>
      <c r="M62" s="8">
        <f t="shared" si="3"/>
        <v>0</v>
      </c>
      <c r="N62" s="62"/>
      <c r="O62" s="62"/>
      <c r="P62" s="8">
        <f t="shared" si="4"/>
        <v>18</v>
      </c>
      <c r="Q62" s="63">
        <f t="shared" si="14"/>
        <v>0</v>
      </c>
      <c r="R62" s="63">
        <f t="shared" si="14"/>
        <v>0</v>
      </c>
      <c r="S62" s="63">
        <f t="shared" si="14"/>
        <v>0</v>
      </c>
      <c r="T62" s="63">
        <f t="shared" si="14"/>
        <v>0</v>
      </c>
      <c r="U62" s="63">
        <f t="shared" si="14"/>
        <v>0</v>
      </c>
      <c r="V62" s="59">
        <f t="shared" si="2"/>
        <v>0</v>
      </c>
      <c r="W62" s="59">
        <f t="shared" si="6"/>
        <v>0</v>
      </c>
      <c r="X62" s="59">
        <f t="shared" si="7"/>
        <v>0</v>
      </c>
      <c r="Y62" s="59">
        <f t="shared" si="8"/>
        <v>0</v>
      </c>
      <c r="Z62" s="59">
        <f t="shared" si="9"/>
        <v>0</v>
      </c>
      <c r="AA62" s="8"/>
    </row>
    <row r="63" spans="1:27" s="9" customFormat="1" ht="21" customHeight="1" x14ac:dyDescent="0.25">
      <c r="A63" s="135"/>
      <c r="B63" s="8"/>
      <c r="D63" s="12"/>
      <c r="E63" s="12"/>
      <c r="F63" s="12"/>
      <c r="G63" s="12"/>
      <c r="H63" s="12"/>
      <c r="I63" s="12"/>
      <c r="J63" s="8">
        <f t="shared" si="1"/>
        <v>0</v>
      </c>
      <c r="K63" s="12"/>
      <c r="L63" s="62"/>
      <c r="M63" s="8">
        <f t="shared" si="3"/>
        <v>0</v>
      </c>
      <c r="N63" s="62"/>
      <c r="O63" s="62"/>
      <c r="P63" s="8">
        <f t="shared" si="4"/>
        <v>18</v>
      </c>
      <c r="Q63" s="63">
        <f t="shared" si="14"/>
        <v>0</v>
      </c>
      <c r="R63" s="63">
        <f t="shared" si="14"/>
        <v>0</v>
      </c>
      <c r="S63" s="63">
        <f t="shared" si="14"/>
        <v>0</v>
      </c>
      <c r="T63" s="63">
        <f t="shared" si="14"/>
        <v>0</v>
      </c>
      <c r="U63" s="63">
        <f t="shared" si="14"/>
        <v>0</v>
      </c>
      <c r="V63" s="59">
        <f t="shared" si="2"/>
        <v>0</v>
      </c>
      <c r="W63" s="59">
        <f t="shared" si="6"/>
        <v>0</v>
      </c>
      <c r="X63" s="59">
        <f t="shared" si="7"/>
        <v>0</v>
      </c>
      <c r="Y63" s="59">
        <f t="shared" si="8"/>
        <v>0</v>
      </c>
      <c r="Z63" s="59">
        <f t="shared" si="9"/>
        <v>0</v>
      </c>
      <c r="AA63" s="8"/>
    </row>
    <row r="64" spans="1:27" s="9" customFormat="1" ht="21" customHeight="1" x14ac:dyDescent="0.25">
      <c r="A64" s="135"/>
      <c r="B64" s="8"/>
      <c r="D64" s="12"/>
      <c r="E64" s="12"/>
      <c r="F64" s="12"/>
      <c r="G64" s="12"/>
      <c r="H64" s="12"/>
      <c r="I64" s="12"/>
      <c r="J64" s="8">
        <f t="shared" si="1"/>
        <v>0</v>
      </c>
      <c r="K64" s="12"/>
      <c r="L64" s="62"/>
      <c r="M64" s="8">
        <f t="shared" si="3"/>
        <v>0</v>
      </c>
      <c r="N64" s="62"/>
      <c r="O64" s="62"/>
      <c r="P64" s="8">
        <f t="shared" si="4"/>
        <v>18</v>
      </c>
      <c r="Q64" s="63">
        <f t="shared" si="14"/>
        <v>0</v>
      </c>
      <c r="R64" s="63">
        <f t="shared" si="14"/>
        <v>0</v>
      </c>
      <c r="S64" s="63">
        <f t="shared" si="14"/>
        <v>0</v>
      </c>
      <c r="T64" s="63">
        <f t="shared" si="14"/>
        <v>0</v>
      </c>
      <c r="U64" s="63">
        <f t="shared" si="14"/>
        <v>0</v>
      </c>
      <c r="V64" s="59">
        <f t="shared" si="2"/>
        <v>0</v>
      </c>
      <c r="W64" s="59">
        <f t="shared" si="6"/>
        <v>0</v>
      </c>
      <c r="X64" s="59">
        <f t="shared" si="7"/>
        <v>0</v>
      </c>
      <c r="Y64" s="59">
        <f t="shared" si="8"/>
        <v>0</v>
      </c>
      <c r="Z64" s="59">
        <f t="shared" si="9"/>
        <v>0</v>
      </c>
      <c r="AA64" s="8"/>
    </row>
    <row r="65" spans="1:27" s="9" customFormat="1" ht="21" customHeight="1" x14ac:dyDescent="0.25">
      <c r="A65" s="135"/>
      <c r="B65" s="8"/>
      <c r="D65" s="12"/>
      <c r="E65" s="12"/>
      <c r="F65" s="12"/>
      <c r="G65" s="12"/>
      <c r="H65" s="12"/>
      <c r="I65" s="12"/>
      <c r="J65" s="8">
        <f t="shared" si="1"/>
        <v>0</v>
      </c>
      <c r="K65" s="12"/>
      <c r="L65" s="62"/>
      <c r="M65" s="8">
        <f t="shared" si="3"/>
        <v>0</v>
      </c>
      <c r="N65" s="62"/>
      <c r="O65" s="62"/>
      <c r="P65" s="8">
        <f t="shared" si="4"/>
        <v>18</v>
      </c>
      <c r="Q65" s="63">
        <f t="shared" si="14"/>
        <v>0</v>
      </c>
      <c r="R65" s="63">
        <f t="shared" si="14"/>
        <v>0</v>
      </c>
      <c r="S65" s="63">
        <f t="shared" si="14"/>
        <v>0</v>
      </c>
      <c r="T65" s="63">
        <f t="shared" si="14"/>
        <v>0</v>
      </c>
      <c r="U65" s="63">
        <f t="shared" si="14"/>
        <v>0</v>
      </c>
      <c r="V65" s="59">
        <f t="shared" si="2"/>
        <v>0</v>
      </c>
      <c r="W65" s="59">
        <f t="shared" si="6"/>
        <v>0</v>
      </c>
      <c r="X65" s="59">
        <f t="shared" si="7"/>
        <v>0</v>
      </c>
      <c r="Y65" s="59">
        <f t="shared" si="8"/>
        <v>0</v>
      </c>
      <c r="Z65" s="59">
        <f t="shared" si="9"/>
        <v>0</v>
      </c>
      <c r="AA65" s="8"/>
    </row>
    <row r="66" spans="1:27" s="9" customFormat="1" ht="21" customHeight="1" x14ac:dyDescent="0.25">
      <c r="A66" s="135"/>
      <c r="B66" s="8"/>
      <c r="D66" s="12"/>
      <c r="E66" s="12"/>
      <c r="F66" s="12"/>
      <c r="G66" s="12"/>
      <c r="H66" s="12"/>
      <c r="I66" s="12"/>
      <c r="J66" s="8">
        <f t="shared" si="1"/>
        <v>0</v>
      </c>
      <c r="K66" s="12"/>
      <c r="L66" s="62"/>
      <c r="M66" s="8">
        <f t="shared" si="3"/>
        <v>0</v>
      </c>
      <c r="N66" s="62"/>
      <c r="O66" s="62"/>
      <c r="P66" s="8">
        <f t="shared" si="4"/>
        <v>18</v>
      </c>
      <c r="Q66" s="63">
        <f t="shared" si="14"/>
        <v>0</v>
      </c>
      <c r="R66" s="63">
        <f t="shared" si="14"/>
        <v>0</v>
      </c>
      <c r="S66" s="63">
        <f t="shared" si="14"/>
        <v>0</v>
      </c>
      <c r="T66" s="63">
        <f t="shared" si="14"/>
        <v>0</v>
      </c>
      <c r="U66" s="63">
        <f t="shared" si="14"/>
        <v>0</v>
      </c>
      <c r="V66" s="59">
        <f t="shared" si="2"/>
        <v>0</v>
      </c>
      <c r="W66" s="59">
        <f t="shared" si="6"/>
        <v>0</v>
      </c>
      <c r="X66" s="59">
        <f t="shared" si="7"/>
        <v>0</v>
      </c>
      <c r="Y66" s="59">
        <f t="shared" si="8"/>
        <v>0</v>
      </c>
      <c r="Z66" s="59">
        <f t="shared" si="9"/>
        <v>0</v>
      </c>
      <c r="AA66" s="8"/>
    </row>
    <row r="67" spans="1:27" s="9" customFormat="1" ht="21" customHeight="1" x14ac:dyDescent="0.25">
      <c r="A67" s="135"/>
      <c r="B67" s="8"/>
      <c r="D67" s="12"/>
      <c r="E67" s="12"/>
      <c r="F67" s="12"/>
      <c r="G67" s="12"/>
      <c r="H67" s="12"/>
      <c r="I67" s="12"/>
      <c r="J67" s="8">
        <f t="shared" si="1"/>
        <v>0</v>
      </c>
      <c r="K67" s="12"/>
      <c r="L67" s="62"/>
      <c r="M67" s="8">
        <f t="shared" si="3"/>
        <v>0</v>
      </c>
      <c r="N67" s="62"/>
      <c r="O67" s="62"/>
      <c r="P67" s="8">
        <f t="shared" si="4"/>
        <v>18</v>
      </c>
      <c r="Q67" s="63">
        <f t="shared" si="14"/>
        <v>0</v>
      </c>
      <c r="R67" s="63">
        <f t="shared" si="14"/>
        <v>0</v>
      </c>
      <c r="S67" s="63">
        <f t="shared" si="14"/>
        <v>0</v>
      </c>
      <c r="T67" s="63">
        <f t="shared" si="14"/>
        <v>0</v>
      </c>
      <c r="U67" s="63">
        <f t="shared" si="14"/>
        <v>0</v>
      </c>
      <c r="V67" s="59">
        <f t="shared" si="2"/>
        <v>0</v>
      </c>
      <c r="W67" s="59">
        <f t="shared" si="6"/>
        <v>0</v>
      </c>
      <c r="X67" s="59">
        <f t="shared" si="7"/>
        <v>0</v>
      </c>
      <c r="Y67" s="59">
        <f t="shared" si="8"/>
        <v>0</v>
      </c>
      <c r="Z67" s="59">
        <f t="shared" si="9"/>
        <v>0</v>
      </c>
      <c r="AA67" s="8"/>
    </row>
    <row r="68" spans="1:27" s="9" customFormat="1" ht="21" customHeight="1" x14ac:dyDescent="0.25">
      <c r="A68" s="135"/>
      <c r="B68" s="8"/>
      <c r="D68" s="12"/>
      <c r="E68" s="12"/>
      <c r="F68" s="12"/>
      <c r="G68" s="12"/>
      <c r="H68" s="12"/>
      <c r="I68" s="12"/>
      <c r="J68" s="8">
        <f t="shared" si="1"/>
        <v>0</v>
      </c>
      <c r="K68" s="12"/>
      <c r="L68" s="62"/>
      <c r="M68" s="8">
        <f t="shared" si="3"/>
        <v>0</v>
      </c>
      <c r="N68" s="62"/>
      <c r="O68" s="62"/>
      <c r="P68" s="8">
        <f t="shared" si="4"/>
        <v>18</v>
      </c>
      <c r="Q68" s="63">
        <f t="shared" si="14"/>
        <v>0</v>
      </c>
      <c r="R68" s="63">
        <f t="shared" si="14"/>
        <v>0</v>
      </c>
      <c r="S68" s="63">
        <f t="shared" si="14"/>
        <v>0</v>
      </c>
      <c r="T68" s="63">
        <f t="shared" si="14"/>
        <v>0</v>
      </c>
      <c r="U68" s="63">
        <f t="shared" si="14"/>
        <v>0</v>
      </c>
      <c r="V68" s="59">
        <f t="shared" si="2"/>
        <v>0</v>
      </c>
      <c r="W68" s="59">
        <f t="shared" si="6"/>
        <v>0</v>
      </c>
      <c r="X68" s="59">
        <f t="shared" si="7"/>
        <v>0</v>
      </c>
      <c r="Y68" s="59">
        <f t="shared" si="8"/>
        <v>0</v>
      </c>
      <c r="Z68" s="59">
        <f t="shared" si="9"/>
        <v>0</v>
      </c>
      <c r="AA68" s="8"/>
    </row>
    <row r="69" spans="1:27" s="9" customFormat="1" ht="21" customHeight="1" x14ac:dyDescent="0.25">
      <c r="A69" s="135"/>
      <c r="B69" s="8"/>
      <c r="D69" s="12"/>
      <c r="E69" s="12"/>
      <c r="F69" s="12"/>
      <c r="G69" s="12"/>
      <c r="H69" s="12"/>
      <c r="I69" s="12"/>
      <c r="J69" s="8">
        <f t="shared" si="1"/>
        <v>0</v>
      </c>
      <c r="K69" s="12"/>
      <c r="L69" s="62"/>
      <c r="M69" s="8">
        <f t="shared" si="3"/>
        <v>0</v>
      </c>
      <c r="N69" s="62"/>
      <c r="O69" s="62"/>
      <c r="P69" s="8">
        <f t="shared" si="4"/>
        <v>18</v>
      </c>
      <c r="Q69" s="63">
        <f t="shared" si="14"/>
        <v>0</v>
      </c>
      <c r="R69" s="63">
        <f t="shared" si="14"/>
        <v>0</v>
      </c>
      <c r="S69" s="63">
        <f t="shared" si="14"/>
        <v>0</v>
      </c>
      <c r="T69" s="63">
        <f t="shared" si="14"/>
        <v>0</v>
      </c>
      <c r="U69" s="63">
        <f t="shared" si="14"/>
        <v>0</v>
      </c>
      <c r="V69" s="59">
        <f t="shared" si="2"/>
        <v>0</v>
      </c>
      <c r="W69" s="59">
        <f t="shared" si="6"/>
        <v>0</v>
      </c>
      <c r="X69" s="59">
        <f t="shared" si="7"/>
        <v>0</v>
      </c>
      <c r="Y69" s="59">
        <f t="shared" si="8"/>
        <v>0</v>
      </c>
      <c r="Z69" s="59">
        <f t="shared" si="9"/>
        <v>0</v>
      </c>
      <c r="AA69" s="8"/>
    </row>
    <row r="70" spans="1:27" s="9" customFormat="1" ht="21" customHeight="1" x14ac:dyDescent="0.25">
      <c r="A70" s="135"/>
      <c r="B70" s="8"/>
      <c r="D70" s="12"/>
      <c r="E70" s="12"/>
      <c r="F70" s="12"/>
      <c r="G70" s="12"/>
      <c r="H70" s="12"/>
      <c r="I70" s="12"/>
      <c r="J70" s="8">
        <f t="shared" si="1"/>
        <v>0</v>
      </c>
      <c r="K70" s="12"/>
      <c r="L70" s="62"/>
      <c r="M70" s="8">
        <f t="shared" si="3"/>
        <v>0</v>
      </c>
      <c r="N70" s="62"/>
      <c r="O70" s="62"/>
      <c r="P70" s="8">
        <f t="shared" si="4"/>
        <v>18</v>
      </c>
      <c r="Q70" s="63">
        <f t="shared" si="14"/>
        <v>0</v>
      </c>
      <c r="R70" s="63">
        <f t="shared" si="14"/>
        <v>0</v>
      </c>
      <c r="S70" s="63">
        <f t="shared" si="14"/>
        <v>0</v>
      </c>
      <c r="T70" s="63">
        <f t="shared" si="14"/>
        <v>0</v>
      </c>
      <c r="U70" s="63">
        <f t="shared" si="14"/>
        <v>0</v>
      </c>
      <c r="V70" s="59">
        <f t="shared" si="2"/>
        <v>0</v>
      </c>
      <c r="W70" s="59">
        <f t="shared" si="6"/>
        <v>0</v>
      </c>
      <c r="X70" s="59">
        <f t="shared" si="7"/>
        <v>0</v>
      </c>
      <c r="Y70" s="59">
        <f t="shared" si="8"/>
        <v>0</v>
      </c>
      <c r="Z70" s="59">
        <f t="shared" si="9"/>
        <v>0</v>
      </c>
      <c r="AA70" s="8"/>
    </row>
    <row r="71" spans="1:27" s="9" customFormat="1" ht="21" customHeight="1" x14ac:dyDescent="0.25">
      <c r="A71" s="135"/>
      <c r="B71" s="8"/>
      <c r="D71" s="12"/>
      <c r="E71" s="12"/>
      <c r="F71" s="12"/>
      <c r="G71" s="12"/>
      <c r="H71" s="12"/>
      <c r="I71" s="12"/>
      <c r="J71" s="8">
        <f t="shared" si="1"/>
        <v>0</v>
      </c>
      <c r="K71" s="12"/>
      <c r="L71" s="62"/>
      <c r="M71" s="8">
        <f t="shared" si="3"/>
        <v>0</v>
      </c>
      <c r="N71" s="62"/>
      <c r="O71" s="62"/>
      <c r="P71" s="8">
        <f t="shared" si="4"/>
        <v>18</v>
      </c>
      <c r="Q71" s="63">
        <f t="shared" si="14"/>
        <v>0</v>
      </c>
      <c r="R71" s="63">
        <f t="shared" si="14"/>
        <v>0</v>
      </c>
      <c r="S71" s="63">
        <f t="shared" si="14"/>
        <v>0</v>
      </c>
      <c r="T71" s="63">
        <f t="shared" si="14"/>
        <v>0</v>
      </c>
      <c r="U71" s="63">
        <f t="shared" si="14"/>
        <v>0</v>
      </c>
      <c r="V71" s="59">
        <f t="shared" si="2"/>
        <v>0</v>
      </c>
      <c r="W71" s="59">
        <f t="shared" si="6"/>
        <v>0</v>
      </c>
      <c r="X71" s="59">
        <f t="shared" si="7"/>
        <v>0</v>
      </c>
      <c r="Y71" s="59">
        <f t="shared" si="8"/>
        <v>0</v>
      </c>
      <c r="Z71" s="59">
        <f t="shared" si="9"/>
        <v>0</v>
      </c>
      <c r="AA71" s="8"/>
    </row>
    <row r="72" spans="1:27" s="9" customFormat="1" ht="21" customHeight="1" x14ac:dyDescent="0.25">
      <c r="A72" s="135"/>
      <c r="B72" s="8"/>
      <c r="D72" s="12"/>
      <c r="E72" s="12"/>
      <c r="F72" s="12"/>
      <c r="G72" s="12"/>
      <c r="H72" s="12"/>
      <c r="I72" s="12"/>
      <c r="J72" s="8">
        <f t="shared" si="1"/>
        <v>0</v>
      </c>
      <c r="K72" s="12"/>
      <c r="L72" s="62"/>
      <c r="M72" s="8">
        <f t="shared" si="3"/>
        <v>0</v>
      </c>
      <c r="N72" s="62"/>
      <c r="O72" s="62"/>
      <c r="P72" s="8">
        <f t="shared" si="4"/>
        <v>18</v>
      </c>
      <c r="Q72" s="63">
        <f t="shared" si="14"/>
        <v>0</v>
      </c>
      <c r="R72" s="63">
        <f t="shared" si="14"/>
        <v>0</v>
      </c>
      <c r="S72" s="63">
        <f t="shared" si="14"/>
        <v>0</v>
      </c>
      <c r="T72" s="63">
        <f t="shared" si="14"/>
        <v>0</v>
      </c>
      <c r="U72" s="63">
        <f t="shared" si="14"/>
        <v>0</v>
      </c>
      <c r="V72" s="59">
        <f t="shared" si="2"/>
        <v>0</v>
      </c>
      <c r="W72" s="59">
        <f t="shared" si="6"/>
        <v>0</v>
      </c>
      <c r="X72" s="59">
        <f t="shared" si="7"/>
        <v>0</v>
      </c>
      <c r="Y72" s="59">
        <f t="shared" si="8"/>
        <v>0</v>
      </c>
      <c r="Z72" s="59">
        <f t="shared" si="9"/>
        <v>0</v>
      </c>
      <c r="AA72" s="8"/>
    </row>
    <row r="73" spans="1:27" s="9" customFormat="1" ht="21" customHeight="1" x14ac:dyDescent="0.25">
      <c r="A73" s="135"/>
      <c r="B73" s="8"/>
      <c r="D73" s="12"/>
      <c r="E73" s="12"/>
      <c r="F73" s="12"/>
      <c r="G73" s="12"/>
      <c r="H73" s="12"/>
      <c r="I73" s="12"/>
      <c r="J73" s="8">
        <f t="shared" si="1"/>
        <v>0</v>
      </c>
      <c r="K73" s="12"/>
      <c r="L73" s="62"/>
      <c r="M73" s="8">
        <f t="shared" si="3"/>
        <v>0</v>
      </c>
      <c r="N73" s="62"/>
      <c r="O73" s="62"/>
      <c r="P73" s="8">
        <f t="shared" si="4"/>
        <v>18</v>
      </c>
      <c r="Q73" s="63">
        <f t="shared" si="14"/>
        <v>0</v>
      </c>
      <c r="R73" s="63">
        <f t="shared" si="14"/>
        <v>0</v>
      </c>
      <c r="S73" s="63">
        <f t="shared" si="14"/>
        <v>0</v>
      </c>
      <c r="T73" s="63">
        <f t="shared" si="14"/>
        <v>0</v>
      </c>
      <c r="U73" s="63">
        <f t="shared" si="14"/>
        <v>0</v>
      </c>
      <c r="V73" s="59">
        <f t="shared" si="2"/>
        <v>0</v>
      </c>
      <c r="W73" s="59">
        <f t="shared" si="6"/>
        <v>0</v>
      </c>
      <c r="X73" s="59">
        <f t="shared" si="7"/>
        <v>0</v>
      </c>
      <c r="Y73" s="59">
        <f t="shared" si="8"/>
        <v>0</v>
      </c>
      <c r="Z73" s="59">
        <f t="shared" si="9"/>
        <v>0</v>
      </c>
      <c r="AA73" s="8"/>
    </row>
    <row r="74" spans="1:27" s="9" customFormat="1" ht="21" customHeight="1" x14ac:dyDescent="0.25">
      <c r="A74" s="135"/>
      <c r="B74" s="8"/>
      <c r="D74" s="12"/>
      <c r="E74" s="12"/>
      <c r="F74" s="12"/>
      <c r="G74" s="12"/>
      <c r="H74" s="12"/>
      <c r="I74" s="12"/>
      <c r="J74" s="8">
        <f t="shared" si="1"/>
        <v>0</v>
      </c>
      <c r="K74" s="12"/>
      <c r="L74" s="62"/>
      <c r="M74" s="8">
        <f t="shared" si="3"/>
        <v>0</v>
      </c>
      <c r="N74" s="62"/>
      <c r="O74" s="62"/>
      <c r="P74" s="8">
        <f t="shared" si="4"/>
        <v>18</v>
      </c>
      <c r="Q74" s="63">
        <f t="shared" si="14"/>
        <v>0</v>
      </c>
      <c r="R74" s="63">
        <f t="shared" si="14"/>
        <v>0</v>
      </c>
      <c r="S74" s="63">
        <f t="shared" si="14"/>
        <v>0</v>
      </c>
      <c r="T74" s="63">
        <f t="shared" si="14"/>
        <v>0</v>
      </c>
      <c r="U74" s="63">
        <f t="shared" si="14"/>
        <v>0</v>
      </c>
      <c r="V74" s="59">
        <f t="shared" si="2"/>
        <v>0</v>
      </c>
      <c r="W74" s="59">
        <f t="shared" si="6"/>
        <v>0</v>
      </c>
      <c r="X74" s="59">
        <f t="shared" si="7"/>
        <v>0</v>
      </c>
      <c r="Y74" s="59">
        <f t="shared" si="8"/>
        <v>0</v>
      </c>
      <c r="Z74" s="59">
        <f t="shared" si="9"/>
        <v>0</v>
      </c>
      <c r="AA74" s="8"/>
    </row>
    <row r="75" spans="1:27" s="95" customFormat="1" ht="21" customHeight="1" x14ac:dyDescent="0.25">
      <c r="A75" s="136"/>
      <c r="B75" s="8"/>
      <c r="D75" s="12"/>
      <c r="E75" s="12"/>
      <c r="F75" s="12"/>
      <c r="G75" s="12"/>
      <c r="H75" s="12"/>
      <c r="I75" s="12"/>
      <c r="J75" s="8">
        <f t="shared" si="1"/>
        <v>0</v>
      </c>
      <c r="K75" s="12"/>
      <c r="L75" s="62"/>
      <c r="M75" s="8">
        <f t="shared" si="3"/>
        <v>0</v>
      </c>
      <c r="N75" s="62"/>
      <c r="O75" s="62"/>
      <c r="P75" s="8">
        <f t="shared" si="4"/>
        <v>18</v>
      </c>
      <c r="Q75" s="63">
        <f t="shared" si="14"/>
        <v>0</v>
      </c>
      <c r="R75" s="63">
        <f t="shared" si="14"/>
        <v>0</v>
      </c>
      <c r="S75" s="63">
        <f t="shared" si="14"/>
        <v>0</v>
      </c>
      <c r="T75" s="63">
        <f t="shared" si="14"/>
        <v>0</v>
      </c>
      <c r="U75" s="63">
        <f t="shared" si="14"/>
        <v>0</v>
      </c>
      <c r="V75" s="59">
        <f t="shared" si="2"/>
        <v>0</v>
      </c>
      <c r="W75" s="59">
        <f t="shared" si="6"/>
        <v>0</v>
      </c>
      <c r="X75" s="59">
        <f t="shared" si="7"/>
        <v>0</v>
      </c>
      <c r="Y75" s="59">
        <f t="shared" si="8"/>
        <v>0</v>
      </c>
      <c r="Z75" s="59">
        <f t="shared" si="9"/>
        <v>0</v>
      </c>
      <c r="AA75" s="12"/>
    </row>
    <row r="76" spans="1:27" s="9" customFormat="1" ht="21" customHeight="1" x14ac:dyDescent="0.25">
      <c r="A76" s="135"/>
      <c r="B76" s="8"/>
      <c r="D76" s="12"/>
      <c r="E76" s="12"/>
      <c r="F76" s="12"/>
      <c r="G76" s="12"/>
      <c r="H76" s="12"/>
      <c r="I76" s="12"/>
      <c r="J76" s="8">
        <f t="shared" si="1"/>
        <v>0</v>
      </c>
      <c r="K76" s="12"/>
      <c r="L76" s="62"/>
      <c r="M76" s="8">
        <f t="shared" si="3"/>
        <v>0</v>
      </c>
      <c r="N76" s="62"/>
      <c r="O76" s="62"/>
      <c r="P76" s="8">
        <f t="shared" si="4"/>
        <v>18</v>
      </c>
      <c r="Q76" s="63">
        <f t="shared" ref="Q76:U107" si="15">IFERROR(IF(AND((Q$162-$P76)/$M76&gt;0,(Q$162-$P76)/$M76&lt;1),(Q$162-$P76)/$M76,IF((Q$162-$P76)/$M76&gt;0,1,0)),0)</f>
        <v>0</v>
      </c>
      <c r="R76" s="63">
        <f t="shared" si="15"/>
        <v>0</v>
      </c>
      <c r="S76" s="63">
        <f t="shared" si="15"/>
        <v>0</v>
      </c>
      <c r="T76" s="63">
        <f t="shared" si="15"/>
        <v>0</v>
      </c>
      <c r="U76" s="63">
        <f t="shared" si="15"/>
        <v>0</v>
      </c>
      <c r="V76" s="59">
        <f t="shared" si="2"/>
        <v>0</v>
      </c>
      <c r="W76" s="59">
        <f t="shared" si="6"/>
        <v>0</v>
      </c>
      <c r="X76" s="59">
        <f t="shared" si="7"/>
        <v>0</v>
      </c>
      <c r="Y76" s="59">
        <f t="shared" si="8"/>
        <v>0</v>
      </c>
      <c r="Z76" s="59">
        <f t="shared" si="9"/>
        <v>0</v>
      </c>
      <c r="AA76" s="8"/>
    </row>
    <row r="77" spans="1:27" s="9" customFormat="1" ht="21" customHeight="1" x14ac:dyDescent="0.25">
      <c r="A77" s="136"/>
      <c r="B77" s="8"/>
      <c r="D77" s="12"/>
      <c r="E77" s="12"/>
      <c r="F77" s="12"/>
      <c r="G77" s="12"/>
      <c r="H77" s="12"/>
      <c r="I77" s="12"/>
      <c r="J77" s="8">
        <f t="shared" si="1"/>
        <v>0</v>
      </c>
      <c r="K77" s="12"/>
      <c r="L77" s="62"/>
      <c r="M77" s="8">
        <f t="shared" si="3"/>
        <v>0</v>
      </c>
      <c r="N77" s="62"/>
      <c r="O77" s="62"/>
      <c r="P77" s="8">
        <f t="shared" si="4"/>
        <v>18</v>
      </c>
      <c r="Q77" s="63">
        <f t="shared" si="15"/>
        <v>0</v>
      </c>
      <c r="R77" s="63">
        <f t="shared" si="15"/>
        <v>0</v>
      </c>
      <c r="S77" s="63">
        <f t="shared" si="15"/>
        <v>0</v>
      </c>
      <c r="T77" s="63">
        <f t="shared" si="15"/>
        <v>0</v>
      </c>
      <c r="U77" s="63">
        <f t="shared" si="15"/>
        <v>0</v>
      </c>
      <c r="V77" s="59">
        <f t="shared" si="2"/>
        <v>0</v>
      </c>
      <c r="W77" s="59">
        <f t="shared" si="6"/>
        <v>0</v>
      </c>
      <c r="X77" s="59">
        <f t="shared" si="7"/>
        <v>0</v>
      </c>
      <c r="Y77" s="59">
        <f t="shared" si="8"/>
        <v>0</v>
      </c>
      <c r="Z77" s="59">
        <f t="shared" si="9"/>
        <v>0</v>
      </c>
      <c r="AA77" s="8"/>
    </row>
    <row r="78" spans="1:27" s="225" customFormat="1" ht="21" customHeight="1" x14ac:dyDescent="0.25">
      <c r="A78" s="224"/>
      <c r="B78" s="101"/>
      <c r="D78" s="101"/>
      <c r="E78" s="101"/>
      <c r="F78" s="101"/>
      <c r="G78" s="101"/>
      <c r="H78" s="101"/>
      <c r="I78" s="101"/>
      <c r="J78" s="8">
        <f t="shared" si="1"/>
        <v>0</v>
      </c>
      <c r="K78" s="101"/>
      <c r="L78" s="62"/>
      <c r="M78" s="8">
        <f t="shared" si="3"/>
        <v>0</v>
      </c>
      <c r="N78" s="62"/>
      <c r="O78" s="62"/>
      <c r="P78" s="8">
        <f t="shared" si="4"/>
        <v>18</v>
      </c>
      <c r="Q78" s="63">
        <f t="shared" si="15"/>
        <v>0</v>
      </c>
      <c r="R78" s="63">
        <f t="shared" si="15"/>
        <v>0</v>
      </c>
      <c r="S78" s="63">
        <f t="shared" si="15"/>
        <v>0</v>
      </c>
      <c r="T78" s="63">
        <f t="shared" si="15"/>
        <v>0</v>
      </c>
      <c r="U78" s="63">
        <f t="shared" si="15"/>
        <v>0</v>
      </c>
      <c r="V78" s="59">
        <f t="shared" si="2"/>
        <v>0</v>
      </c>
      <c r="W78" s="59">
        <f t="shared" si="6"/>
        <v>0</v>
      </c>
      <c r="X78" s="59">
        <f t="shared" si="7"/>
        <v>0</v>
      </c>
      <c r="Y78" s="59">
        <f t="shared" si="8"/>
        <v>0</v>
      </c>
      <c r="Z78" s="59">
        <f t="shared" si="9"/>
        <v>0</v>
      </c>
      <c r="AA78" s="101"/>
    </row>
    <row r="79" spans="1:27" s="9" customFormat="1" ht="21" customHeight="1" x14ac:dyDescent="0.25">
      <c r="A79" s="135"/>
      <c r="B79" s="8"/>
      <c r="D79" s="12"/>
      <c r="E79" s="12"/>
      <c r="F79" s="12"/>
      <c r="G79" s="12"/>
      <c r="H79" s="12"/>
      <c r="I79" s="12"/>
      <c r="J79" s="8">
        <f t="shared" si="1"/>
        <v>0</v>
      </c>
      <c r="K79" s="12"/>
      <c r="L79" s="62"/>
      <c r="M79" s="8">
        <f t="shared" si="3"/>
        <v>0</v>
      </c>
      <c r="N79" s="62"/>
      <c r="O79" s="62"/>
      <c r="P79" s="8">
        <f t="shared" si="4"/>
        <v>18</v>
      </c>
      <c r="Q79" s="63">
        <f t="shared" si="15"/>
        <v>0</v>
      </c>
      <c r="R79" s="63">
        <f t="shared" si="15"/>
        <v>0</v>
      </c>
      <c r="S79" s="63">
        <f t="shared" si="15"/>
        <v>0</v>
      </c>
      <c r="T79" s="63">
        <f t="shared" si="15"/>
        <v>0</v>
      </c>
      <c r="U79" s="63">
        <f t="shared" si="15"/>
        <v>0</v>
      </c>
      <c r="V79" s="59">
        <f t="shared" si="2"/>
        <v>0</v>
      </c>
      <c r="W79" s="59">
        <f t="shared" si="6"/>
        <v>0</v>
      </c>
      <c r="X79" s="59">
        <f t="shared" si="7"/>
        <v>0</v>
      </c>
      <c r="Y79" s="59">
        <f t="shared" si="8"/>
        <v>0</v>
      </c>
      <c r="Z79" s="59">
        <f t="shared" si="9"/>
        <v>0</v>
      </c>
      <c r="AA79" s="8"/>
    </row>
    <row r="80" spans="1:27" s="9" customFormat="1" ht="21" customHeight="1" x14ac:dyDescent="0.25">
      <c r="A80" s="135"/>
      <c r="B80" s="8"/>
      <c r="D80" s="12"/>
      <c r="E80" s="12"/>
      <c r="F80" s="12"/>
      <c r="G80" s="12"/>
      <c r="H80" s="12"/>
      <c r="I80" s="12"/>
      <c r="J80" s="8">
        <f t="shared" si="1"/>
        <v>0</v>
      </c>
      <c r="K80" s="12"/>
      <c r="L80" s="62"/>
      <c r="M80" s="8">
        <f t="shared" si="3"/>
        <v>0</v>
      </c>
      <c r="N80" s="62"/>
      <c r="O80" s="62"/>
      <c r="P80" s="8">
        <f t="shared" si="4"/>
        <v>18</v>
      </c>
      <c r="Q80" s="63">
        <f t="shared" si="15"/>
        <v>0</v>
      </c>
      <c r="R80" s="63">
        <f t="shared" si="15"/>
        <v>0</v>
      </c>
      <c r="S80" s="63">
        <f t="shared" si="15"/>
        <v>0</v>
      </c>
      <c r="T80" s="63">
        <f t="shared" si="15"/>
        <v>0</v>
      </c>
      <c r="U80" s="63">
        <f t="shared" si="15"/>
        <v>0</v>
      </c>
      <c r="V80" s="59">
        <f t="shared" si="2"/>
        <v>0</v>
      </c>
      <c r="W80" s="59">
        <f t="shared" si="6"/>
        <v>0</v>
      </c>
      <c r="X80" s="59">
        <f t="shared" si="7"/>
        <v>0</v>
      </c>
      <c r="Y80" s="59">
        <f t="shared" si="8"/>
        <v>0</v>
      </c>
      <c r="Z80" s="59">
        <f t="shared" si="9"/>
        <v>0</v>
      </c>
      <c r="AA80" s="8"/>
    </row>
    <row r="81" spans="1:27" s="9" customFormat="1" ht="21" customHeight="1" x14ac:dyDescent="0.25">
      <c r="A81" s="135"/>
      <c r="B81" s="8"/>
      <c r="D81" s="12"/>
      <c r="E81" s="12"/>
      <c r="F81" s="12"/>
      <c r="G81" s="12"/>
      <c r="H81" s="12"/>
      <c r="I81" s="12"/>
      <c r="J81" s="8">
        <f t="shared" si="1"/>
        <v>0</v>
      </c>
      <c r="K81" s="12"/>
      <c r="L81" s="62"/>
      <c r="M81" s="8">
        <f t="shared" si="3"/>
        <v>0</v>
      </c>
      <c r="N81" s="62"/>
      <c r="O81" s="62"/>
      <c r="P81" s="8">
        <f t="shared" si="4"/>
        <v>18</v>
      </c>
      <c r="Q81" s="63">
        <f t="shared" si="15"/>
        <v>0</v>
      </c>
      <c r="R81" s="63">
        <f t="shared" si="15"/>
        <v>0</v>
      </c>
      <c r="S81" s="63">
        <f t="shared" si="15"/>
        <v>0</v>
      </c>
      <c r="T81" s="63">
        <f t="shared" si="15"/>
        <v>0</v>
      </c>
      <c r="U81" s="63">
        <f t="shared" si="15"/>
        <v>0</v>
      </c>
      <c r="V81" s="59">
        <f t="shared" si="2"/>
        <v>0</v>
      </c>
      <c r="W81" s="59">
        <f t="shared" si="6"/>
        <v>0</v>
      </c>
      <c r="X81" s="59">
        <f t="shared" si="7"/>
        <v>0</v>
      </c>
      <c r="Y81" s="59">
        <f t="shared" si="8"/>
        <v>0</v>
      </c>
      <c r="Z81" s="59">
        <f t="shared" si="9"/>
        <v>0</v>
      </c>
      <c r="AA81" s="8"/>
    </row>
    <row r="82" spans="1:27" s="9" customFormat="1" ht="21" customHeight="1" x14ac:dyDescent="0.25">
      <c r="A82" s="135"/>
      <c r="B82" s="8"/>
      <c r="D82" s="12"/>
      <c r="E82" s="12"/>
      <c r="F82" s="12"/>
      <c r="G82" s="12"/>
      <c r="H82" s="12"/>
      <c r="I82" s="12"/>
      <c r="J82" s="8">
        <f t="shared" si="1"/>
        <v>0</v>
      </c>
      <c r="K82" s="12"/>
      <c r="L82" s="62"/>
      <c r="M82" s="8">
        <f t="shared" si="3"/>
        <v>0</v>
      </c>
      <c r="N82" s="62"/>
      <c r="O82" s="62"/>
      <c r="P82" s="8">
        <f t="shared" si="4"/>
        <v>18</v>
      </c>
      <c r="Q82" s="63">
        <f t="shared" si="15"/>
        <v>0</v>
      </c>
      <c r="R82" s="63">
        <f t="shared" si="15"/>
        <v>0</v>
      </c>
      <c r="S82" s="63">
        <f t="shared" si="15"/>
        <v>0</v>
      </c>
      <c r="T82" s="63">
        <f t="shared" si="15"/>
        <v>0</v>
      </c>
      <c r="U82" s="63">
        <f t="shared" si="15"/>
        <v>0</v>
      </c>
      <c r="V82" s="59">
        <f t="shared" si="2"/>
        <v>0</v>
      </c>
      <c r="W82" s="59">
        <f t="shared" si="6"/>
        <v>0</v>
      </c>
      <c r="X82" s="59">
        <f t="shared" si="7"/>
        <v>0</v>
      </c>
      <c r="Y82" s="59">
        <f t="shared" si="8"/>
        <v>0</v>
      </c>
      <c r="Z82" s="59">
        <f t="shared" si="9"/>
        <v>0</v>
      </c>
      <c r="AA82" s="8"/>
    </row>
    <row r="83" spans="1:27" s="9" customFormat="1" ht="21" customHeight="1" x14ac:dyDescent="0.25">
      <c r="A83" s="135"/>
      <c r="B83" s="8"/>
      <c r="D83" s="12"/>
      <c r="E83" s="12"/>
      <c r="F83" s="12"/>
      <c r="G83" s="12"/>
      <c r="H83" s="12"/>
      <c r="I83" s="12"/>
      <c r="J83" s="8">
        <f t="shared" si="1"/>
        <v>0</v>
      </c>
      <c r="K83" s="12"/>
      <c r="L83" s="62"/>
      <c r="M83" s="8">
        <f t="shared" si="3"/>
        <v>0</v>
      </c>
      <c r="N83" s="62"/>
      <c r="O83" s="62"/>
      <c r="P83" s="8">
        <f t="shared" si="4"/>
        <v>18</v>
      </c>
      <c r="Q83" s="63">
        <f t="shared" si="15"/>
        <v>0</v>
      </c>
      <c r="R83" s="63">
        <f t="shared" si="15"/>
        <v>0</v>
      </c>
      <c r="S83" s="63">
        <f t="shared" si="15"/>
        <v>0</v>
      </c>
      <c r="T83" s="63">
        <f t="shared" si="15"/>
        <v>0</v>
      </c>
      <c r="U83" s="63">
        <f t="shared" si="15"/>
        <v>0</v>
      </c>
      <c r="V83" s="59">
        <f t="shared" si="2"/>
        <v>0</v>
      </c>
      <c r="W83" s="59">
        <f t="shared" si="6"/>
        <v>0</v>
      </c>
      <c r="X83" s="59">
        <f t="shared" si="7"/>
        <v>0</v>
      </c>
      <c r="Y83" s="59">
        <f t="shared" si="8"/>
        <v>0</v>
      </c>
      <c r="Z83" s="59">
        <f t="shared" si="9"/>
        <v>0</v>
      </c>
      <c r="AA83" s="8"/>
    </row>
    <row r="84" spans="1:27" s="9" customFormat="1" ht="21" customHeight="1" x14ac:dyDescent="0.25">
      <c r="A84" s="135"/>
      <c r="B84" s="8"/>
      <c r="D84" s="12"/>
      <c r="E84" s="12"/>
      <c r="F84" s="12"/>
      <c r="G84" s="12"/>
      <c r="H84" s="12"/>
      <c r="I84" s="12"/>
      <c r="J84" s="8">
        <f t="shared" si="1"/>
        <v>0</v>
      </c>
      <c r="K84" s="12"/>
      <c r="L84" s="62"/>
      <c r="M84" s="8">
        <f t="shared" si="3"/>
        <v>0</v>
      </c>
      <c r="N84" s="62"/>
      <c r="O84" s="62"/>
      <c r="P84" s="8">
        <f t="shared" si="4"/>
        <v>18</v>
      </c>
      <c r="Q84" s="63">
        <f t="shared" si="15"/>
        <v>0</v>
      </c>
      <c r="R84" s="63">
        <f t="shared" si="15"/>
        <v>0</v>
      </c>
      <c r="S84" s="63">
        <f t="shared" si="15"/>
        <v>0</v>
      </c>
      <c r="T84" s="63">
        <f t="shared" si="15"/>
        <v>0</v>
      </c>
      <c r="U84" s="63">
        <f t="shared" si="15"/>
        <v>0</v>
      </c>
      <c r="V84" s="59">
        <f t="shared" si="2"/>
        <v>0</v>
      </c>
      <c r="W84" s="59">
        <f t="shared" si="6"/>
        <v>0</v>
      </c>
      <c r="X84" s="59">
        <f t="shared" si="7"/>
        <v>0</v>
      </c>
      <c r="Y84" s="59">
        <f t="shared" si="8"/>
        <v>0</v>
      </c>
      <c r="Z84" s="59">
        <f t="shared" si="9"/>
        <v>0</v>
      </c>
      <c r="AA84" s="8"/>
    </row>
    <row r="85" spans="1:27" s="9" customFormat="1" ht="21" customHeight="1" x14ac:dyDescent="0.25">
      <c r="A85" s="135"/>
      <c r="B85" s="8"/>
      <c r="D85" s="12"/>
      <c r="E85" s="12"/>
      <c r="F85" s="12"/>
      <c r="G85" s="12"/>
      <c r="H85" s="12"/>
      <c r="I85" s="12"/>
      <c r="J85" s="8">
        <f t="shared" si="1"/>
        <v>0</v>
      </c>
      <c r="K85" s="12"/>
      <c r="L85" s="62"/>
      <c r="M85" s="8">
        <f t="shared" si="3"/>
        <v>0</v>
      </c>
      <c r="N85" s="62"/>
      <c r="O85" s="62"/>
      <c r="P85" s="8">
        <f t="shared" si="4"/>
        <v>18</v>
      </c>
      <c r="Q85" s="63">
        <f t="shared" si="15"/>
        <v>0</v>
      </c>
      <c r="R85" s="63">
        <f t="shared" si="15"/>
        <v>0</v>
      </c>
      <c r="S85" s="63">
        <f t="shared" si="15"/>
        <v>0</v>
      </c>
      <c r="T85" s="63">
        <f t="shared" si="15"/>
        <v>0</v>
      </c>
      <c r="U85" s="63">
        <f t="shared" si="15"/>
        <v>0</v>
      </c>
      <c r="V85" s="59">
        <f t="shared" si="2"/>
        <v>0</v>
      </c>
      <c r="W85" s="59">
        <f t="shared" si="6"/>
        <v>0</v>
      </c>
      <c r="X85" s="59">
        <f t="shared" si="7"/>
        <v>0</v>
      </c>
      <c r="Y85" s="59">
        <f t="shared" si="8"/>
        <v>0</v>
      </c>
      <c r="Z85" s="59">
        <f t="shared" si="9"/>
        <v>0</v>
      </c>
      <c r="AA85" s="8"/>
    </row>
    <row r="86" spans="1:27" s="9" customFormat="1" ht="21" customHeight="1" x14ac:dyDescent="0.25">
      <c r="A86" s="135"/>
      <c r="B86" s="8"/>
      <c r="D86" s="12"/>
      <c r="E86" s="12"/>
      <c r="F86" s="12"/>
      <c r="G86" s="12"/>
      <c r="H86" s="12"/>
      <c r="I86" s="12"/>
      <c r="J86" s="8">
        <f t="shared" si="1"/>
        <v>0</v>
      </c>
      <c r="K86" s="12"/>
      <c r="L86" s="62"/>
      <c r="M86" s="8">
        <f t="shared" si="3"/>
        <v>0</v>
      </c>
      <c r="N86" s="62"/>
      <c r="O86" s="62"/>
      <c r="P86" s="8">
        <f t="shared" si="4"/>
        <v>18</v>
      </c>
      <c r="Q86" s="63">
        <f t="shared" si="15"/>
        <v>0</v>
      </c>
      <c r="R86" s="63">
        <f t="shared" si="15"/>
        <v>0</v>
      </c>
      <c r="S86" s="63">
        <f t="shared" si="15"/>
        <v>0</v>
      </c>
      <c r="T86" s="63">
        <f t="shared" si="15"/>
        <v>0</v>
      </c>
      <c r="U86" s="63">
        <f t="shared" si="15"/>
        <v>0</v>
      </c>
      <c r="V86" s="59">
        <f t="shared" si="2"/>
        <v>0</v>
      </c>
      <c r="W86" s="59">
        <f t="shared" si="6"/>
        <v>0</v>
      </c>
      <c r="X86" s="59">
        <f t="shared" si="7"/>
        <v>0</v>
      </c>
      <c r="Y86" s="59">
        <f t="shared" si="8"/>
        <v>0</v>
      </c>
      <c r="Z86" s="59">
        <f t="shared" si="9"/>
        <v>0</v>
      </c>
      <c r="AA86" s="8"/>
    </row>
    <row r="87" spans="1:27" s="9" customFormat="1" ht="21" customHeight="1" x14ac:dyDescent="0.25">
      <c r="A87" s="135"/>
      <c r="B87" s="8"/>
      <c r="D87" s="12"/>
      <c r="E87" s="12"/>
      <c r="F87" s="12"/>
      <c r="G87" s="12"/>
      <c r="H87" s="12"/>
      <c r="I87" s="12"/>
      <c r="J87" s="8">
        <f t="shared" si="1"/>
        <v>0</v>
      </c>
      <c r="K87" s="12"/>
      <c r="L87" s="62"/>
      <c r="M87" s="8">
        <f t="shared" si="3"/>
        <v>0</v>
      </c>
      <c r="N87" s="62"/>
      <c r="O87" s="62"/>
      <c r="P87" s="8">
        <f t="shared" si="4"/>
        <v>18</v>
      </c>
      <c r="Q87" s="63">
        <f t="shared" si="15"/>
        <v>0</v>
      </c>
      <c r="R87" s="63">
        <f t="shared" si="15"/>
        <v>0</v>
      </c>
      <c r="S87" s="63">
        <f t="shared" si="15"/>
        <v>0</v>
      </c>
      <c r="T87" s="63">
        <f t="shared" si="15"/>
        <v>0</v>
      </c>
      <c r="U87" s="63">
        <f t="shared" si="15"/>
        <v>0</v>
      </c>
      <c r="V87" s="59">
        <f t="shared" si="2"/>
        <v>0</v>
      </c>
      <c r="W87" s="59">
        <f t="shared" si="6"/>
        <v>0</v>
      </c>
      <c r="X87" s="59">
        <f t="shared" si="7"/>
        <v>0</v>
      </c>
      <c r="Y87" s="59">
        <f t="shared" si="8"/>
        <v>0</v>
      </c>
      <c r="Z87" s="59">
        <f t="shared" si="9"/>
        <v>0</v>
      </c>
      <c r="AA87" s="8"/>
    </row>
    <row r="88" spans="1:27" s="9" customFormat="1" ht="21" customHeight="1" x14ac:dyDescent="0.25">
      <c r="A88" s="135"/>
      <c r="B88" s="8"/>
      <c r="D88" s="12"/>
      <c r="E88" s="12"/>
      <c r="F88" s="12"/>
      <c r="G88" s="12"/>
      <c r="H88" s="12"/>
      <c r="I88" s="12"/>
      <c r="J88" s="8">
        <f t="shared" si="1"/>
        <v>0</v>
      </c>
      <c r="K88" s="12"/>
      <c r="L88" s="62"/>
      <c r="M88" s="8">
        <f t="shared" si="3"/>
        <v>0</v>
      </c>
      <c r="N88" s="62"/>
      <c r="O88" s="62"/>
      <c r="P88" s="8">
        <f t="shared" si="4"/>
        <v>18</v>
      </c>
      <c r="Q88" s="63">
        <f t="shared" si="15"/>
        <v>0</v>
      </c>
      <c r="R88" s="63">
        <f t="shared" si="15"/>
        <v>0</v>
      </c>
      <c r="S88" s="63">
        <f t="shared" si="15"/>
        <v>0</v>
      </c>
      <c r="T88" s="63">
        <f t="shared" si="15"/>
        <v>0</v>
      </c>
      <c r="U88" s="63">
        <f t="shared" si="15"/>
        <v>0</v>
      </c>
      <c r="V88" s="59">
        <f t="shared" si="2"/>
        <v>0</v>
      </c>
      <c r="W88" s="59">
        <f t="shared" si="6"/>
        <v>0</v>
      </c>
      <c r="X88" s="59">
        <f t="shared" si="7"/>
        <v>0</v>
      </c>
      <c r="Y88" s="59">
        <f t="shared" si="8"/>
        <v>0</v>
      </c>
      <c r="Z88" s="59">
        <f t="shared" si="9"/>
        <v>0</v>
      </c>
      <c r="AA88" s="8"/>
    </row>
    <row r="89" spans="1:27" s="9" customFormat="1" ht="21" customHeight="1" x14ac:dyDescent="0.25">
      <c r="A89" s="135"/>
      <c r="B89" s="8"/>
      <c r="D89" s="12"/>
      <c r="E89" s="12"/>
      <c r="F89" s="12"/>
      <c r="G89" s="12"/>
      <c r="H89" s="12"/>
      <c r="I89" s="12"/>
      <c r="J89" s="8">
        <f t="shared" si="1"/>
        <v>0</v>
      </c>
      <c r="K89" s="12"/>
      <c r="L89" s="62"/>
      <c r="M89" s="8">
        <f t="shared" si="3"/>
        <v>0</v>
      </c>
      <c r="N89" s="62"/>
      <c r="O89" s="62"/>
      <c r="P89" s="8">
        <f t="shared" si="4"/>
        <v>18</v>
      </c>
      <c r="Q89" s="63">
        <f t="shared" si="15"/>
        <v>0</v>
      </c>
      <c r="R89" s="63">
        <f t="shared" si="15"/>
        <v>0</v>
      </c>
      <c r="S89" s="63">
        <f t="shared" si="15"/>
        <v>0</v>
      </c>
      <c r="T89" s="63">
        <f t="shared" si="15"/>
        <v>0</v>
      </c>
      <c r="U89" s="63">
        <f t="shared" si="15"/>
        <v>0</v>
      </c>
      <c r="V89" s="59">
        <f t="shared" si="2"/>
        <v>0</v>
      </c>
      <c r="W89" s="59">
        <f t="shared" si="6"/>
        <v>0</v>
      </c>
      <c r="X89" s="59">
        <f t="shared" si="7"/>
        <v>0</v>
      </c>
      <c r="Y89" s="59">
        <f t="shared" si="8"/>
        <v>0</v>
      </c>
      <c r="Z89" s="59">
        <f t="shared" si="9"/>
        <v>0</v>
      </c>
      <c r="AA89" s="8"/>
    </row>
    <row r="90" spans="1:27" s="9" customFormat="1" ht="21" customHeight="1" x14ac:dyDescent="0.25">
      <c r="A90" s="135"/>
      <c r="B90" s="8"/>
      <c r="D90" s="12"/>
      <c r="E90" s="12"/>
      <c r="F90" s="12"/>
      <c r="G90" s="12"/>
      <c r="H90" s="12"/>
      <c r="I90" s="12"/>
      <c r="J90" s="8">
        <f t="shared" si="1"/>
        <v>0</v>
      </c>
      <c r="K90" s="12"/>
      <c r="L90" s="62"/>
      <c r="M90" s="8">
        <f t="shared" si="3"/>
        <v>0</v>
      </c>
      <c r="N90" s="62"/>
      <c r="O90" s="62"/>
      <c r="P90" s="8">
        <f t="shared" si="4"/>
        <v>18</v>
      </c>
      <c r="Q90" s="63">
        <f t="shared" si="15"/>
        <v>0</v>
      </c>
      <c r="R90" s="63">
        <f t="shared" si="15"/>
        <v>0</v>
      </c>
      <c r="S90" s="63">
        <f t="shared" si="15"/>
        <v>0</v>
      </c>
      <c r="T90" s="63">
        <f t="shared" si="15"/>
        <v>0</v>
      </c>
      <c r="U90" s="63">
        <f t="shared" si="15"/>
        <v>0</v>
      </c>
      <c r="V90" s="59">
        <f t="shared" si="2"/>
        <v>0</v>
      </c>
      <c r="W90" s="59">
        <f t="shared" si="6"/>
        <v>0</v>
      </c>
      <c r="X90" s="59">
        <f t="shared" si="7"/>
        <v>0</v>
      </c>
      <c r="Y90" s="59">
        <f t="shared" si="8"/>
        <v>0</v>
      </c>
      <c r="Z90" s="59">
        <f t="shared" si="9"/>
        <v>0</v>
      </c>
      <c r="AA90" s="8"/>
    </row>
    <row r="91" spans="1:27" s="9" customFormat="1" ht="21" customHeight="1" x14ac:dyDescent="0.25">
      <c r="A91" s="135"/>
      <c r="B91" s="8"/>
      <c r="D91" s="12"/>
      <c r="E91" s="12"/>
      <c r="F91" s="12"/>
      <c r="G91" s="12"/>
      <c r="H91" s="12"/>
      <c r="I91" s="12"/>
      <c r="J91" s="8">
        <f t="shared" si="1"/>
        <v>0</v>
      </c>
      <c r="K91" s="12"/>
      <c r="L91" s="62"/>
      <c r="M91" s="8">
        <f t="shared" si="3"/>
        <v>0</v>
      </c>
      <c r="N91" s="62"/>
      <c r="O91" s="62"/>
      <c r="P91" s="8">
        <f t="shared" si="4"/>
        <v>18</v>
      </c>
      <c r="Q91" s="63">
        <f t="shared" si="15"/>
        <v>0</v>
      </c>
      <c r="R91" s="63">
        <f t="shared" si="15"/>
        <v>0</v>
      </c>
      <c r="S91" s="63">
        <f t="shared" si="15"/>
        <v>0</v>
      </c>
      <c r="T91" s="63">
        <f t="shared" si="15"/>
        <v>0</v>
      </c>
      <c r="U91" s="63">
        <f t="shared" si="15"/>
        <v>0</v>
      </c>
      <c r="V91" s="59">
        <f t="shared" ref="V91:V157" si="16">Q91*($G91-$H91)</f>
        <v>0</v>
      </c>
      <c r="W91" s="59">
        <f t="shared" si="6"/>
        <v>0</v>
      </c>
      <c r="X91" s="59">
        <f t="shared" si="7"/>
        <v>0</v>
      </c>
      <c r="Y91" s="59">
        <f t="shared" si="8"/>
        <v>0</v>
      </c>
      <c r="Z91" s="59">
        <f t="shared" si="9"/>
        <v>0</v>
      </c>
      <c r="AA91" s="8"/>
    </row>
    <row r="92" spans="1:27" s="9" customFormat="1" ht="21" customHeight="1" x14ac:dyDescent="0.25">
      <c r="A92" s="135"/>
      <c r="B92" s="8"/>
      <c r="D92" s="12"/>
      <c r="E92" s="12"/>
      <c r="F92" s="12"/>
      <c r="G92" s="12"/>
      <c r="H92" s="12"/>
      <c r="I92" s="12"/>
      <c r="J92" s="8">
        <f t="shared" si="1"/>
        <v>0</v>
      </c>
      <c r="K92" s="12"/>
      <c r="L92" s="62"/>
      <c r="M92" s="8">
        <f t="shared" si="3"/>
        <v>0</v>
      </c>
      <c r="N92" s="62"/>
      <c r="O92" s="62"/>
      <c r="P92" s="8">
        <f t="shared" si="4"/>
        <v>18</v>
      </c>
      <c r="Q92" s="63">
        <f t="shared" si="15"/>
        <v>0</v>
      </c>
      <c r="R92" s="63">
        <f t="shared" si="15"/>
        <v>0</v>
      </c>
      <c r="S92" s="63">
        <f t="shared" si="15"/>
        <v>0</v>
      </c>
      <c r="T92" s="63">
        <f t="shared" si="15"/>
        <v>0</v>
      </c>
      <c r="U92" s="63">
        <f t="shared" si="15"/>
        <v>0</v>
      </c>
      <c r="V92" s="59">
        <f t="shared" si="16"/>
        <v>0</v>
      </c>
      <c r="W92" s="59">
        <f t="shared" si="6"/>
        <v>0</v>
      </c>
      <c r="X92" s="59">
        <f t="shared" si="7"/>
        <v>0</v>
      </c>
      <c r="Y92" s="59">
        <f t="shared" si="8"/>
        <v>0</v>
      </c>
      <c r="Z92" s="59">
        <f t="shared" si="9"/>
        <v>0</v>
      </c>
      <c r="AA92" s="8"/>
    </row>
    <row r="93" spans="1:27" s="9" customFormat="1" ht="21" customHeight="1" x14ac:dyDescent="0.25">
      <c r="A93" s="135"/>
      <c r="B93" s="8"/>
      <c r="D93" s="12"/>
      <c r="E93" s="12"/>
      <c r="F93" s="12"/>
      <c r="G93" s="12"/>
      <c r="H93" s="12"/>
      <c r="I93" s="12"/>
      <c r="J93" s="8">
        <f t="shared" si="1"/>
        <v>0</v>
      </c>
      <c r="K93" s="12"/>
      <c r="L93" s="62"/>
      <c r="M93" s="8">
        <f t="shared" si="3"/>
        <v>0</v>
      </c>
      <c r="N93" s="62"/>
      <c r="O93" s="62"/>
      <c r="P93" s="8">
        <f t="shared" si="4"/>
        <v>18</v>
      </c>
      <c r="Q93" s="63">
        <f t="shared" si="15"/>
        <v>0</v>
      </c>
      <c r="R93" s="63">
        <f t="shared" si="15"/>
        <v>0</v>
      </c>
      <c r="S93" s="63">
        <f t="shared" si="15"/>
        <v>0</v>
      </c>
      <c r="T93" s="63">
        <f t="shared" si="15"/>
        <v>0</v>
      </c>
      <c r="U93" s="63">
        <f t="shared" si="15"/>
        <v>0</v>
      </c>
      <c r="V93" s="59">
        <f t="shared" si="16"/>
        <v>0</v>
      </c>
      <c r="W93" s="59">
        <f t="shared" si="6"/>
        <v>0</v>
      </c>
      <c r="X93" s="59">
        <f t="shared" si="7"/>
        <v>0</v>
      </c>
      <c r="Y93" s="59">
        <f t="shared" si="8"/>
        <v>0</v>
      </c>
      <c r="Z93" s="59">
        <f t="shared" si="9"/>
        <v>0</v>
      </c>
      <c r="AA93" s="8"/>
    </row>
    <row r="94" spans="1:27" s="9" customFormat="1" ht="21" customHeight="1" x14ac:dyDescent="0.25">
      <c r="A94" s="135"/>
      <c r="B94" s="8"/>
      <c r="D94" s="12"/>
      <c r="E94" s="12"/>
      <c r="F94" s="12"/>
      <c r="G94" s="12"/>
      <c r="H94" s="12"/>
      <c r="I94" s="12"/>
      <c r="J94" s="8">
        <f t="shared" ref="J94:J157" si="17">+IF(D94=1,(G94-H94-I94),IF(D94=2,(G94-H94-I94),0))</f>
        <v>0</v>
      </c>
      <c r="K94" s="12"/>
      <c r="L94" s="62"/>
      <c r="M94" s="8">
        <f t="shared" si="3"/>
        <v>0</v>
      </c>
      <c r="N94" s="62"/>
      <c r="O94" s="62"/>
      <c r="P94" s="8">
        <f t="shared" si="4"/>
        <v>18</v>
      </c>
      <c r="Q94" s="63">
        <f t="shared" si="15"/>
        <v>0</v>
      </c>
      <c r="R94" s="63">
        <f t="shared" si="15"/>
        <v>0</v>
      </c>
      <c r="S94" s="63">
        <f t="shared" si="15"/>
        <v>0</v>
      </c>
      <c r="T94" s="63">
        <f t="shared" si="15"/>
        <v>0</v>
      </c>
      <c r="U94" s="63">
        <f t="shared" si="15"/>
        <v>0</v>
      </c>
      <c r="V94" s="59">
        <f t="shared" si="16"/>
        <v>0</v>
      </c>
      <c r="W94" s="59">
        <f t="shared" si="6"/>
        <v>0</v>
      </c>
      <c r="X94" s="59">
        <f t="shared" si="7"/>
        <v>0</v>
      </c>
      <c r="Y94" s="59">
        <f t="shared" si="8"/>
        <v>0</v>
      </c>
      <c r="Z94" s="59">
        <f t="shared" si="9"/>
        <v>0</v>
      </c>
      <c r="AA94" s="8"/>
    </row>
    <row r="95" spans="1:27" s="9" customFormat="1" ht="21" customHeight="1" x14ac:dyDescent="0.25">
      <c r="A95" s="135"/>
      <c r="B95" s="8"/>
      <c r="D95" s="12"/>
      <c r="E95" s="12"/>
      <c r="F95" s="12"/>
      <c r="G95" s="12"/>
      <c r="H95" s="12"/>
      <c r="I95" s="12"/>
      <c r="J95" s="8">
        <f t="shared" si="17"/>
        <v>0</v>
      </c>
      <c r="K95" s="12"/>
      <c r="L95" s="62"/>
      <c r="M95" s="8">
        <f t="shared" ref="M95:M158" si="18">+L95*12</f>
        <v>0</v>
      </c>
      <c r="N95" s="62"/>
      <c r="O95" s="62"/>
      <c r="P95" s="8">
        <f t="shared" ref="P95:P158" si="19">+N95+O95+18</f>
        <v>18</v>
      </c>
      <c r="Q95" s="63">
        <f t="shared" si="15"/>
        <v>0</v>
      </c>
      <c r="R95" s="63">
        <f t="shared" si="15"/>
        <v>0</v>
      </c>
      <c r="S95" s="63">
        <f t="shared" si="15"/>
        <v>0</v>
      </c>
      <c r="T95" s="63">
        <f t="shared" si="15"/>
        <v>0</v>
      </c>
      <c r="U95" s="63">
        <f t="shared" si="15"/>
        <v>0</v>
      </c>
      <c r="V95" s="59">
        <f t="shared" si="16"/>
        <v>0</v>
      </c>
      <c r="W95" s="59">
        <f t="shared" ref="W95:W158" si="20">R95*($G95-$H95)-V95</f>
        <v>0</v>
      </c>
      <c r="X95" s="59">
        <f t="shared" ref="X95:X158" si="21">S95*($G95-$H95)-SUM(V95:W95)</f>
        <v>0</v>
      </c>
      <c r="Y95" s="59">
        <f t="shared" ref="Y95:Y158" si="22">T95*($G95-$H95)-SUM(V95:X95)</f>
        <v>0</v>
      </c>
      <c r="Z95" s="59">
        <f t="shared" ref="Z95:Z158" si="23">U95*($G95-$H95)-SUM(V95:Y95)</f>
        <v>0</v>
      </c>
      <c r="AA95" s="8"/>
    </row>
    <row r="96" spans="1:27" s="9" customFormat="1" ht="21" customHeight="1" x14ac:dyDescent="0.25">
      <c r="A96" s="135"/>
      <c r="B96" s="8"/>
      <c r="D96" s="12"/>
      <c r="E96" s="12"/>
      <c r="F96" s="12"/>
      <c r="G96" s="12"/>
      <c r="H96" s="12"/>
      <c r="I96" s="12"/>
      <c r="J96" s="8">
        <f t="shared" si="17"/>
        <v>0</v>
      </c>
      <c r="K96" s="12"/>
      <c r="L96" s="62"/>
      <c r="M96" s="8">
        <f t="shared" si="18"/>
        <v>0</v>
      </c>
      <c r="N96" s="62"/>
      <c r="O96" s="62"/>
      <c r="P96" s="8">
        <f t="shared" si="19"/>
        <v>18</v>
      </c>
      <c r="Q96" s="63">
        <f t="shared" si="15"/>
        <v>0</v>
      </c>
      <c r="R96" s="63">
        <f t="shared" si="15"/>
        <v>0</v>
      </c>
      <c r="S96" s="63">
        <f t="shared" si="15"/>
        <v>0</v>
      </c>
      <c r="T96" s="63">
        <f t="shared" si="15"/>
        <v>0</v>
      </c>
      <c r="U96" s="63">
        <f t="shared" si="15"/>
        <v>0</v>
      </c>
      <c r="V96" s="59">
        <f t="shared" si="16"/>
        <v>0</v>
      </c>
      <c r="W96" s="59">
        <f t="shared" si="20"/>
        <v>0</v>
      </c>
      <c r="X96" s="59">
        <f t="shared" si="21"/>
        <v>0</v>
      </c>
      <c r="Y96" s="59">
        <f t="shared" si="22"/>
        <v>0</v>
      </c>
      <c r="Z96" s="59">
        <f t="shared" si="23"/>
        <v>0</v>
      </c>
      <c r="AA96" s="8"/>
    </row>
    <row r="97" spans="1:27" s="9" customFormat="1" ht="21" customHeight="1" x14ac:dyDescent="0.25">
      <c r="A97" s="135"/>
      <c r="B97" s="8"/>
      <c r="D97" s="12"/>
      <c r="E97" s="12"/>
      <c r="F97" s="12"/>
      <c r="G97" s="12"/>
      <c r="H97" s="12"/>
      <c r="I97" s="12"/>
      <c r="J97" s="8">
        <f t="shared" si="17"/>
        <v>0</v>
      </c>
      <c r="K97" s="12"/>
      <c r="L97" s="62"/>
      <c r="M97" s="8">
        <f t="shared" si="18"/>
        <v>0</v>
      </c>
      <c r="N97" s="62"/>
      <c r="O97" s="62"/>
      <c r="P97" s="8">
        <f t="shared" si="19"/>
        <v>18</v>
      </c>
      <c r="Q97" s="63">
        <f t="shared" si="15"/>
        <v>0</v>
      </c>
      <c r="R97" s="63">
        <f t="shared" si="15"/>
        <v>0</v>
      </c>
      <c r="S97" s="63">
        <f t="shared" si="15"/>
        <v>0</v>
      </c>
      <c r="T97" s="63">
        <f t="shared" si="15"/>
        <v>0</v>
      </c>
      <c r="U97" s="63">
        <f t="shared" si="15"/>
        <v>0</v>
      </c>
      <c r="V97" s="59">
        <f t="shared" si="16"/>
        <v>0</v>
      </c>
      <c r="W97" s="59">
        <f t="shared" si="20"/>
        <v>0</v>
      </c>
      <c r="X97" s="59">
        <f t="shared" si="21"/>
        <v>0</v>
      </c>
      <c r="Y97" s="59">
        <f t="shared" si="22"/>
        <v>0</v>
      </c>
      <c r="Z97" s="59">
        <f t="shared" si="23"/>
        <v>0</v>
      </c>
      <c r="AA97" s="8"/>
    </row>
    <row r="98" spans="1:27" s="9" customFormat="1" ht="21" customHeight="1" x14ac:dyDescent="0.25">
      <c r="A98" s="135"/>
      <c r="B98" s="8"/>
      <c r="D98" s="12"/>
      <c r="E98" s="12"/>
      <c r="F98" s="12"/>
      <c r="G98" s="12"/>
      <c r="H98" s="12"/>
      <c r="I98" s="12"/>
      <c r="J98" s="8">
        <f t="shared" si="17"/>
        <v>0</v>
      </c>
      <c r="K98" s="12"/>
      <c r="L98" s="62"/>
      <c r="M98" s="8">
        <f t="shared" si="18"/>
        <v>0</v>
      </c>
      <c r="N98" s="62"/>
      <c r="O98" s="62"/>
      <c r="P98" s="8">
        <f t="shared" si="19"/>
        <v>18</v>
      </c>
      <c r="Q98" s="63">
        <f t="shared" si="15"/>
        <v>0</v>
      </c>
      <c r="R98" s="63">
        <f t="shared" si="15"/>
        <v>0</v>
      </c>
      <c r="S98" s="63">
        <f t="shared" si="15"/>
        <v>0</v>
      </c>
      <c r="T98" s="63">
        <f t="shared" si="15"/>
        <v>0</v>
      </c>
      <c r="U98" s="63">
        <f t="shared" si="15"/>
        <v>0</v>
      </c>
      <c r="V98" s="59">
        <f t="shared" si="16"/>
        <v>0</v>
      </c>
      <c r="W98" s="59">
        <f t="shared" si="20"/>
        <v>0</v>
      </c>
      <c r="X98" s="59">
        <f t="shared" si="21"/>
        <v>0</v>
      </c>
      <c r="Y98" s="59">
        <f t="shared" si="22"/>
        <v>0</v>
      </c>
      <c r="Z98" s="59">
        <f t="shared" si="23"/>
        <v>0</v>
      </c>
      <c r="AA98" s="8"/>
    </row>
    <row r="99" spans="1:27" s="225" customFormat="1" ht="21" customHeight="1" x14ac:dyDescent="0.25">
      <c r="A99" s="224"/>
      <c r="B99" s="101"/>
      <c r="D99" s="101"/>
      <c r="E99" s="101"/>
      <c r="F99" s="101"/>
      <c r="G99" s="144"/>
      <c r="H99" s="144"/>
      <c r="I99" s="101"/>
      <c r="J99" s="8">
        <f t="shared" si="17"/>
        <v>0</v>
      </c>
      <c r="K99" s="101"/>
      <c r="L99" s="62"/>
      <c r="M99" s="8">
        <f t="shared" si="18"/>
        <v>0</v>
      </c>
      <c r="N99" s="62"/>
      <c r="O99" s="62"/>
      <c r="P99" s="8">
        <f t="shared" si="19"/>
        <v>18</v>
      </c>
      <c r="Q99" s="63">
        <f t="shared" si="15"/>
        <v>0</v>
      </c>
      <c r="R99" s="63">
        <f t="shared" si="15"/>
        <v>0</v>
      </c>
      <c r="S99" s="63">
        <f t="shared" si="15"/>
        <v>0</v>
      </c>
      <c r="T99" s="63">
        <f t="shared" si="15"/>
        <v>0</v>
      </c>
      <c r="U99" s="63">
        <f t="shared" si="15"/>
        <v>0</v>
      </c>
      <c r="V99" s="59">
        <f t="shared" si="16"/>
        <v>0</v>
      </c>
      <c r="W99" s="59">
        <f t="shared" si="20"/>
        <v>0</v>
      </c>
      <c r="X99" s="59">
        <f t="shared" si="21"/>
        <v>0</v>
      </c>
      <c r="Y99" s="59">
        <f t="shared" si="22"/>
        <v>0</v>
      </c>
      <c r="Z99" s="59">
        <f t="shared" si="23"/>
        <v>0</v>
      </c>
      <c r="AA99" s="101"/>
    </row>
    <row r="100" spans="1:27" s="225" customFormat="1" ht="21" customHeight="1" x14ac:dyDescent="0.25">
      <c r="A100" s="224"/>
      <c r="B100" s="101"/>
      <c r="D100" s="101"/>
      <c r="E100" s="101"/>
      <c r="F100" s="101"/>
      <c r="G100" s="144"/>
      <c r="H100" s="144"/>
      <c r="I100" s="101"/>
      <c r="J100" s="8">
        <f t="shared" si="17"/>
        <v>0</v>
      </c>
      <c r="K100" s="101"/>
      <c r="L100" s="62"/>
      <c r="M100" s="8">
        <f t="shared" si="18"/>
        <v>0</v>
      </c>
      <c r="N100" s="62"/>
      <c r="O100" s="62"/>
      <c r="P100" s="8">
        <f t="shared" si="19"/>
        <v>18</v>
      </c>
      <c r="Q100" s="63">
        <f t="shared" si="15"/>
        <v>0</v>
      </c>
      <c r="R100" s="63">
        <f t="shared" si="15"/>
        <v>0</v>
      </c>
      <c r="S100" s="63">
        <f t="shared" si="15"/>
        <v>0</v>
      </c>
      <c r="T100" s="63">
        <f t="shared" si="15"/>
        <v>0</v>
      </c>
      <c r="U100" s="63">
        <f t="shared" si="15"/>
        <v>0</v>
      </c>
      <c r="V100" s="59">
        <f t="shared" si="16"/>
        <v>0</v>
      </c>
      <c r="W100" s="59">
        <f t="shared" si="20"/>
        <v>0</v>
      </c>
      <c r="X100" s="59">
        <f t="shared" si="21"/>
        <v>0</v>
      </c>
      <c r="Y100" s="59">
        <f t="shared" si="22"/>
        <v>0</v>
      </c>
      <c r="Z100" s="59">
        <f t="shared" si="23"/>
        <v>0</v>
      </c>
      <c r="AA100" s="101"/>
    </row>
    <row r="101" spans="1:27" s="225" customFormat="1" ht="21" customHeight="1" x14ac:dyDescent="0.25">
      <c r="A101" s="224"/>
      <c r="B101" s="101"/>
      <c r="D101" s="101"/>
      <c r="E101" s="101"/>
      <c r="F101" s="101"/>
      <c r="G101" s="144"/>
      <c r="H101" s="144"/>
      <c r="I101" s="101"/>
      <c r="J101" s="8">
        <f t="shared" si="17"/>
        <v>0</v>
      </c>
      <c r="K101" s="101"/>
      <c r="L101" s="62"/>
      <c r="M101" s="8">
        <f t="shared" si="18"/>
        <v>0</v>
      </c>
      <c r="N101" s="62"/>
      <c r="O101" s="62"/>
      <c r="P101" s="8">
        <f t="shared" si="19"/>
        <v>18</v>
      </c>
      <c r="Q101" s="63">
        <f t="shared" si="15"/>
        <v>0</v>
      </c>
      <c r="R101" s="63">
        <f t="shared" si="15"/>
        <v>0</v>
      </c>
      <c r="S101" s="63">
        <f t="shared" si="15"/>
        <v>0</v>
      </c>
      <c r="T101" s="63">
        <f t="shared" si="15"/>
        <v>0</v>
      </c>
      <c r="U101" s="63">
        <f t="shared" si="15"/>
        <v>0</v>
      </c>
      <c r="V101" s="59">
        <f t="shared" si="16"/>
        <v>0</v>
      </c>
      <c r="W101" s="59">
        <f t="shared" si="20"/>
        <v>0</v>
      </c>
      <c r="X101" s="59">
        <f t="shared" si="21"/>
        <v>0</v>
      </c>
      <c r="Y101" s="59">
        <f t="shared" si="22"/>
        <v>0</v>
      </c>
      <c r="Z101" s="59">
        <f t="shared" si="23"/>
        <v>0</v>
      </c>
      <c r="AA101" s="101"/>
    </row>
    <row r="102" spans="1:27" s="225" customFormat="1" ht="21" customHeight="1" x14ac:dyDescent="0.25">
      <c r="A102" s="224"/>
      <c r="B102" s="101"/>
      <c r="D102" s="101"/>
      <c r="E102" s="101"/>
      <c r="F102" s="101"/>
      <c r="G102" s="144"/>
      <c r="H102" s="144"/>
      <c r="I102" s="101"/>
      <c r="J102" s="8">
        <f t="shared" si="17"/>
        <v>0</v>
      </c>
      <c r="K102" s="101"/>
      <c r="L102" s="62"/>
      <c r="M102" s="8">
        <f t="shared" si="18"/>
        <v>0</v>
      </c>
      <c r="N102" s="62"/>
      <c r="O102" s="62"/>
      <c r="P102" s="8">
        <f t="shared" si="19"/>
        <v>18</v>
      </c>
      <c r="Q102" s="63">
        <f t="shared" si="15"/>
        <v>0</v>
      </c>
      <c r="R102" s="63">
        <f t="shared" si="15"/>
        <v>0</v>
      </c>
      <c r="S102" s="63">
        <f t="shared" si="15"/>
        <v>0</v>
      </c>
      <c r="T102" s="63">
        <f t="shared" si="15"/>
        <v>0</v>
      </c>
      <c r="U102" s="63">
        <f t="shared" si="15"/>
        <v>0</v>
      </c>
      <c r="V102" s="59">
        <f t="shared" si="16"/>
        <v>0</v>
      </c>
      <c r="W102" s="59">
        <f t="shared" si="20"/>
        <v>0</v>
      </c>
      <c r="X102" s="59">
        <f t="shared" si="21"/>
        <v>0</v>
      </c>
      <c r="Y102" s="59">
        <f t="shared" si="22"/>
        <v>0</v>
      </c>
      <c r="Z102" s="59">
        <f t="shared" si="23"/>
        <v>0</v>
      </c>
      <c r="AA102" s="101"/>
    </row>
    <row r="103" spans="1:27" s="225" customFormat="1" ht="21" customHeight="1" x14ac:dyDescent="0.25">
      <c r="A103" s="224"/>
      <c r="B103" s="101"/>
      <c r="D103" s="101"/>
      <c r="E103" s="101"/>
      <c r="F103" s="101"/>
      <c r="G103" s="144"/>
      <c r="H103" s="144"/>
      <c r="I103" s="101"/>
      <c r="J103" s="8">
        <f t="shared" si="17"/>
        <v>0</v>
      </c>
      <c r="K103" s="101"/>
      <c r="L103" s="62"/>
      <c r="M103" s="8">
        <f t="shared" si="18"/>
        <v>0</v>
      </c>
      <c r="N103" s="62"/>
      <c r="O103" s="62"/>
      <c r="P103" s="8">
        <f t="shared" si="19"/>
        <v>18</v>
      </c>
      <c r="Q103" s="63">
        <f t="shared" si="15"/>
        <v>0</v>
      </c>
      <c r="R103" s="63">
        <f t="shared" si="15"/>
        <v>0</v>
      </c>
      <c r="S103" s="63">
        <f t="shared" si="15"/>
        <v>0</v>
      </c>
      <c r="T103" s="63">
        <f t="shared" si="15"/>
        <v>0</v>
      </c>
      <c r="U103" s="63">
        <f t="shared" si="15"/>
        <v>0</v>
      </c>
      <c r="V103" s="59">
        <f t="shared" si="16"/>
        <v>0</v>
      </c>
      <c r="W103" s="59">
        <f t="shared" si="20"/>
        <v>0</v>
      </c>
      <c r="X103" s="59">
        <f t="shared" si="21"/>
        <v>0</v>
      </c>
      <c r="Y103" s="59">
        <f t="shared" si="22"/>
        <v>0</v>
      </c>
      <c r="Z103" s="59">
        <f t="shared" si="23"/>
        <v>0</v>
      </c>
      <c r="AA103" s="101"/>
    </row>
    <row r="104" spans="1:27" s="225" customFormat="1" ht="21" customHeight="1" x14ac:dyDescent="0.25">
      <c r="A104" s="224"/>
      <c r="B104" s="101"/>
      <c r="D104" s="101"/>
      <c r="E104" s="101"/>
      <c r="F104" s="101"/>
      <c r="G104" s="144"/>
      <c r="H104" s="144"/>
      <c r="I104" s="101"/>
      <c r="J104" s="8">
        <f t="shared" si="17"/>
        <v>0</v>
      </c>
      <c r="K104" s="101"/>
      <c r="L104" s="62"/>
      <c r="M104" s="8">
        <f t="shared" si="18"/>
        <v>0</v>
      </c>
      <c r="N104" s="62"/>
      <c r="O104" s="62"/>
      <c r="P104" s="8">
        <f t="shared" si="19"/>
        <v>18</v>
      </c>
      <c r="Q104" s="63">
        <f t="shared" si="15"/>
        <v>0</v>
      </c>
      <c r="R104" s="63">
        <f t="shared" si="15"/>
        <v>0</v>
      </c>
      <c r="S104" s="63">
        <f t="shared" si="15"/>
        <v>0</v>
      </c>
      <c r="T104" s="63">
        <f t="shared" si="15"/>
        <v>0</v>
      </c>
      <c r="U104" s="63">
        <f t="shared" si="15"/>
        <v>0</v>
      </c>
      <c r="V104" s="59">
        <f t="shared" si="16"/>
        <v>0</v>
      </c>
      <c r="W104" s="59">
        <f t="shared" si="20"/>
        <v>0</v>
      </c>
      <c r="X104" s="59">
        <f t="shared" si="21"/>
        <v>0</v>
      </c>
      <c r="Y104" s="59">
        <f t="shared" si="22"/>
        <v>0</v>
      </c>
      <c r="Z104" s="59">
        <f t="shared" si="23"/>
        <v>0</v>
      </c>
      <c r="AA104" s="101"/>
    </row>
    <row r="105" spans="1:27" s="9" customFormat="1" ht="21" customHeight="1" x14ac:dyDescent="0.25">
      <c r="A105" s="135"/>
      <c r="B105" s="8"/>
      <c r="D105" s="12"/>
      <c r="E105" s="12"/>
      <c r="F105" s="12"/>
      <c r="G105" s="12"/>
      <c r="H105" s="12"/>
      <c r="I105" s="12"/>
      <c r="J105" s="8">
        <f t="shared" si="17"/>
        <v>0</v>
      </c>
      <c r="K105" s="12"/>
      <c r="L105" s="62"/>
      <c r="M105" s="8">
        <f t="shared" si="18"/>
        <v>0</v>
      </c>
      <c r="N105" s="62"/>
      <c r="O105" s="62"/>
      <c r="P105" s="8">
        <f t="shared" si="19"/>
        <v>18</v>
      </c>
      <c r="Q105" s="63">
        <f t="shared" si="15"/>
        <v>0</v>
      </c>
      <c r="R105" s="63">
        <f t="shared" si="15"/>
        <v>0</v>
      </c>
      <c r="S105" s="63">
        <f t="shared" si="15"/>
        <v>0</v>
      </c>
      <c r="T105" s="63">
        <f t="shared" si="15"/>
        <v>0</v>
      </c>
      <c r="U105" s="63">
        <f t="shared" si="15"/>
        <v>0</v>
      </c>
      <c r="V105" s="59">
        <f t="shared" si="16"/>
        <v>0</v>
      </c>
      <c r="W105" s="59">
        <f t="shared" si="20"/>
        <v>0</v>
      </c>
      <c r="X105" s="59">
        <f t="shared" si="21"/>
        <v>0</v>
      </c>
      <c r="Y105" s="59">
        <f t="shared" si="22"/>
        <v>0</v>
      </c>
      <c r="Z105" s="59">
        <f t="shared" si="23"/>
        <v>0</v>
      </c>
      <c r="AA105" s="8"/>
    </row>
    <row r="106" spans="1:27" s="9" customFormat="1" ht="21" customHeight="1" x14ac:dyDescent="0.25">
      <c r="A106" s="135"/>
      <c r="B106" s="8"/>
      <c r="D106" s="12"/>
      <c r="E106" s="12"/>
      <c r="F106" s="12"/>
      <c r="G106" s="12"/>
      <c r="H106" s="12"/>
      <c r="I106" s="12"/>
      <c r="J106" s="8">
        <f t="shared" si="17"/>
        <v>0</v>
      </c>
      <c r="K106" s="12"/>
      <c r="L106" s="62"/>
      <c r="M106" s="8">
        <f t="shared" si="18"/>
        <v>0</v>
      </c>
      <c r="N106" s="62"/>
      <c r="O106" s="62"/>
      <c r="P106" s="8">
        <f t="shared" si="19"/>
        <v>18</v>
      </c>
      <c r="Q106" s="63">
        <f t="shared" si="15"/>
        <v>0</v>
      </c>
      <c r="R106" s="63">
        <f t="shared" si="15"/>
        <v>0</v>
      </c>
      <c r="S106" s="63">
        <f t="shared" si="15"/>
        <v>0</v>
      </c>
      <c r="T106" s="63">
        <f t="shared" si="15"/>
        <v>0</v>
      </c>
      <c r="U106" s="63">
        <f t="shared" si="15"/>
        <v>0</v>
      </c>
      <c r="V106" s="59">
        <f t="shared" si="16"/>
        <v>0</v>
      </c>
      <c r="W106" s="59">
        <f t="shared" si="20"/>
        <v>0</v>
      </c>
      <c r="X106" s="59">
        <f t="shared" si="21"/>
        <v>0</v>
      </c>
      <c r="Y106" s="59">
        <f t="shared" si="22"/>
        <v>0</v>
      </c>
      <c r="Z106" s="59">
        <f t="shared" si="23"/>
        <v>0</v>
      </c>
      <c r="AA106" s="8"/>
    </row>
    <row r="107" spans="1:27" s="9" customFormat="1" ht="21" customHeight="1" x14ac:dyDescent="0.25">
      <c r="A107" s="135"/>
      <c r="B107" s="8"/>
      <c r="D107" s="12"/>
      <c r="E107" s="12"/>
      <c r="F107" s="12"/>
      <c r="G107" s="12"/>
      <c r="H107" s="12"/>
      <c r="I107" s="12"/>
      <c r="J107" s="8">
        <f t="shared" si="17"/>
        <v>0</v>
      </c>
      <c r="K107" s="12"/>
      <c r="L107" s="62"/>
      <c r="M107" s="8">
        <f t="shared" si="18"/>
        <v>0</v>
      </c>
      <c r="N107" s="62"/>
      <c r="O107" s="62"/>
      <c r="P107" s="8">
        <f t="shared" si="19"/>
        <v>18</v>
      </c>
      <c r="Q107" s="63">
        <f t="shared" si="15"/>
        <v>0</v>
      </c>
      <c r="R107" s="63">
        <f t="shared" si="15"/>
        <v>0</v>
      </c>
      <c r="S107" s="63">
        <f t="shared" si="15"/>
        <v>0</v>
      </c>
      <c r="T107" s="63">
        <f t="shared" si="15"/>
        <v>0</v>
      </c>
      <c r="U107" s="63">
        <f t="shared" si="15"/>
        <v>0</v>
      </c>
      <c r="V107" s="59">
        <f t="shared" si="16"/>
        <v>0</v>
      </c>
      <c r="W107" s="59">
        <f t="shared" si="20"/>
        <v>0</v>
      </c>
      <c r="X107" s="59">
        <f t="shared" si="21"/>
        <v>0</v>
      </c>
      <c r="Y107" s="59">
        <f t="shared" si="22"/>
        <v>0</v>
      </c>
      <c r="Z107" s="59">
        <f t="shared" si="23"/>
        <v>0</v>
      </c>
      <c r="AA107" s="8"/>
    </row>
    <row r="108" spans="1:27" s="9" customFormat="1" ht="21" customHeight="1" x14ac:dyDescent="0.25">
      <c r="A108" s="135"/>
      <c r="B108" s="8"/>
      <c r="D108" s="12"/>
      <c r="E108" s="12"/>
      <c r="F108" s="12"/>
      <c r="G108" s="12"/>
      <c r="H108" s="12"/>
      <c r="I108" s="12"/>
      <c r="J108" s="8">
        <f t="shared" si="17"/>
        <v>0</v>
      </c>
      <c r="K108" s="12"/>
      <c r="L108" s="62"/>
      <c r="M108" s="8">
        <f t="shared" si="18"/>
        <v>0</v>
      </c>
      <c r="N108" s="62"/>
      <c r="O108" s="62"/>
      <c r="P108" s="8">
        <f t="shared" si="19"/>
        <v>18</v>
      </c>
      <c r="Q108" s="63">
        <f t="shared" ref="Q108:U139" si="24">IFERROR(IF(AND((Q$162-$P108)/$M108&gt;0,(Q$162-$P108)/$M108&lt;1),(Q$162-$P108)/$M108,IF((Q$162-$P108)/$M108&gt;0,1,0)),0)</f>
        <v>0</v>
      </c>
      <c r="R108" s="63">
        <f t="shared" si="24"/>
        <v>0</v>
      </c>
      <c r="S108" s="63">
        <f t="shared" si="24"/>
        <v>0</v>
      </c>
      <c r="T108" s="63">
        <f t="shared" si="24"/>
        <v>0</v>
      </c>
      <c r="U108" s="63">
        <f t="shared" si="24"/>
        <v>0</v>
      </c>
      <c r="V108" s="59">
        <f t="shared" si="16"/>
        <v>0</v>
      </c>
      <c r="W108" s="59">
        <f t="shared" si="20"/>
        <v>0</v>
      </c>
      <c r="X108" s="59">
        <f t="shared" si="21"/>
        <v>0</v>
      </c>
      <c r="Y108" s="59">
        <f t="shared" si="22"/>
        <v>0</v>
      </c>
      <c r="Z108" s="59">
        <f t="shared" si="23"/>
        <v>0</v>
      </c>
      <c r="AA108" s="8"/>
    </row>
    <row r="109" spans="1:27" s="225" customFormat="1" ht="21" customHeight="1" x14ac:dyDescent="0.25">
      <c r="A109" s="224"/>
      <c r="B109" s="101"/>
      <c r="D109" s="101"/>
      <c r="E109" s="101"/>
      <c r="F109" s="101"/>
      <c r="G109" s="101"/>
      <c r="H109" s="101"/>
      <c r="I109" s="101"/>
      <c r="J109" s="8">
        <f t="shared" si="17"/>
        <v>0</v>
      </c>
      <c r="K109" s="101"/>
      <c r="L109" s="62"/>
      <c r="M109" s="8">
        <f t="shared" si="18"/>
        <v>0</v>
      </c>
      <c r="N109" s="62"/>
      <c r="O109" s="62"/>
      <c r="P109" s="8">
        <f t="shared" si="19"/>
        <v>18</v>
      </c>
      <c r="Q109" s="63">
        <f t="shared" si="24"/>
        <v>0</v>
      </c>
      <c r="R109" s="63">
        <f t="shared" si="24"/>
        <v>0</v>
      </c>
      <c r="S109" s="63">
        <f t="shared" si="24"/>
        <v>0</v>
      </c>
      <c r="T109" s="63">
        <f t="shared" si="24"/>
        <v>0</v>
      </c>
      <c r="U109" s="63">
        <f t="shared" si="24"/>
        <v>0</v>
      </c>
      <c r="V109" s="59">
        <f t="shared" si="16"/>
        <v>0</v>
      </c>
      <c r="W109" s="59">
        <f t="shared" si="20"/>
        <v>0</v>
      </c>
      <c r="X109" s="59">
        <f t="shared" si="21"/>
        <v>0</v>
      </c>
      <c r="Y109" s="59">
        <f t="shared" si="22"/>
        <v>0</v>
      </c>
      <c r="Z109" s="59">
        <f t="shared" si="23"/>
        <v>0</v>
      </c>
      <c r="AA109" s="101"/>
    </row>
    <row r="110" spans="1:27" s="9" customFormat="1" ht="21" customHeight="1" x14ac:dyDescent="0.25">
      <c r="A110" s="135"/>
      <c r="B110" s="8"/>
      <c r="D110" s="12"/>
      <c r="E110" s="12"/>
      <c r="F110" s="12"/>
      <c r="G110" s="12"/>
      <c r="H110" s="12"/>
      <c r="I110" s="12"/>
      <c r="J110" s="8">
        <f t="shared" si="17"/>
        <v>0</v>
      </c>
      <c r="K110" s="12"/>
      <c r="L110" s="62"/>
      <c r="M110" s="8">
        <f t="shared" si="18"/>
        <v>0</v>
      </c>
      <c r="N110" s="62"/>
      <c r="O110" s="62"/>
      <c r="P110" s="8">
        <f t="shared" si="19"/>
        <v>18</v>
      </c>
      <c r="Q110" s="63">
        <f t="shared" si="24"/>
        <v>0</v>
      </c>
      <c r="R110" s="63">
        <f t="shared" si="24"/>
        <v>0</v>
      </c>
      <c r="S110" s="63">
        <f t="shared" si="24"/>
        <v>0</v>
      </c>
      <c r="T110" s="63">
        <f t="shared" si="24"/>
        <v>0</v>
      </c>
      <c r="U110" s="63">
        <f t="shared" si="24"/>
        <v>0</v>
      </c>
      <c r="V110" s="59">
        <f t="shared" si="16"/>
        <v>0</v>
      </c>
      <c r="W110" s="59">
        <f t="shared" si="20"/>
        <v>0</v>
      </c>
      <c r="X110" s="59">
        <f t="shared" si="21"/>
        <v>0</v>
      </c>
      <c r="Y110" s="59">
        <f t="shared" si="22"/>
        <v>0</v>
      </c>
      <c r="Z110" s="59">
        <f t="shared" si="23"/>
        <v>0</v>
      </c>
      <c r="AA110" s="8"/>
    </row>
    <row r="111" spans="1:27" s="9" customFormat="1" ht="21" customHeight="1" x14ac:dyDescent="0.25">
      <c r="A111" s="135"/>
      <c r="B111" s="8"/>
      <c r="D111" s="12"/>
      <c r="E111" s="12"/>
      <c r="F111" s="12"/>
      <c r="G111" s="12"/>
      <c r="H111" s="12"/>
      <c r="I111" s="12"/>
      <c r="J111" s="8">
        <f t="shared" si="17"/>
        <v>0</v>
      </c>
      <c r="K111" s="12"/>
      <c r="L111" s="62"/>
      <c r="M111" s="8">
        <f t="shared" si="18"/>
        <v>0</v>
      </c>
      <c r="N111" s="62"/>
      <c r="O111" s="62"/>
      <c r="P111" s="8">
        <f t="shared" si="19"/>
        <v>18</v>
      </c>
      <c r="Q111" s="63">
        <f t="shared" si="24"/>
        <v>0</v>
      </c>
      <c r="R111" s="63">
        <f t="shared" si="24"/>
        <v>0</v>
      </c>
      <c r="S111" s="63">
        <f t="shared" si="24"/>
        <v>0</v>
      </c>
      <c r="T111" s="63">
        <f t="shared" si="24"/>
        <v>0</v>
      </c>
      <c r="U111" s="63">
        <f t="shared" si="24"/>
        <v>0</v>
      </c>
      <c r="V111" s="59">
        <f t="shared" si="16"/>
        <v>0</v>
      </c>
      <c r="W111" s="59">
        <f t="shared" si="20"/>
        <v>0</v>
      </c>
      <c r="X111" s="59">
        <f t="shared" si="21"/>
        <v>0</v>
      </c>
      <c r="Y111" s="59">
        <f t="shared" si="22"/>
        <v>0</v>
      </c>
      <c r="Z111" s="59">
        <f t="shared" si="23"/>
        <v>0</v>
      </c>
      <c r="AA111" s="8"/>
    </row>
    <row r="112" spans="1:27" s="9" customFormat="1" ht="21" customHeight="1" x14ac:dyDescent="0.25">
      <c r="A112" s="135"/>
      <c r="B112" s="8"/>
      <c r="D112" s="12"/>
      <c r="E112" s="12"/>
      <c r="F112" s="12"/>
      <c r="G112" s="12"/>
      <c r="H112" s="12"/>
      <c r="I112" s="12"/>
      <c r="J112" s="8">
        <f t="shared" si="17"/>
        <v>0</v>
      </c>
      <c r="K112" s="12"/>
      <c r="L112" s="62"/>
      <c r="M112" s="8">
        <f t="shared" si="18"/>
        <v>0</v>
      </c>
      <c r="N112" s="62"/>
      <c r="O112" s="62"/>
      <c r="P112" s="8">
        <f t="shared" si="19"/>
        <v>18</v>
      </c>
      <c r="Q112" s="63">
        <f t="shared" si="24"/>
        <v>0</v>
      </c>
      <c r="R112" s="63">
        <f t="shared" si="24"/>
        <v>0</v>
      </c>
      <c r="S112" s="63">
        <f t="shared" si="24"/>
        <v>0</v>
      </c>
      <c r="T112" s="63">
        <f t="shared" si="24"/>
        <v>0</v>
      </c>
      <c r="U112" s="63">
        <f t="shared" si="24"/>
        <v>0</v>
      </c>
      <c r="V112" s="59">
        <f t="shared" si="16"/>
        <v>0</v>
      </c>
      <c r="W112" s="59">
        <f t="shared" si="20"/>
        <v>0</v>
      </c>
      <c r="X112" s="59">
        <f t="shared" si="21"/>
        <v>0</v>
      </c>
      <c r="Y112" s="59">
        <f t="shared" si="22"/>
        <v>0</v>
      </c>
      <c r="Z112" s="59">
        <f t="shared" si="23"/>
        <v>0</v>
      </c>
      <c r="AA112" s="8"/>
    </row>
    <row r="113" spans="1:27" s="9" customFormat="1" ht="21" customHeight="1" x14ac:dyDescent="0.25">
      <c r="A113" s="135"/>
      <c r="B113" s="8"/>
      <c r="D113" s="12"/>
      <c r="E113" s="12"/>
      <c r="F113" s="12"/>
      <c r="G113" s="12"/>
      <c r="H113" s="12"/>
      <c r="I113" s="12"/>
      <c r="J113" s="8">
        <f t="shared" si="17"/>
        <v>0</v>
      </c>
      <c r="K113" s="12"/>
      <c r="L113" s="62"/>
      <c r="M113" s="8">
        <f t="shared" si="18"/>
        <v>0</v>
      </c>
      <c r="N113" s="62"/>
      <c r="O113" s="62"/>
      <c r="P113" s="8">
        <f t="shared" si="19"/>
        <v>18</v>
      </c>
      <c r="Q113" s="63">
        <f t="shared" si="24"/>
        <v>0</v>
      </c>
      <c r="R113" s="63">
        <f t="shared" si="24"/>
        <v>0</v>
      </c>
      <c r="S113" s="63">
        <f t="shared" si="24"/>
        <v>0</v>
      </c>
      <c r="T113" s="63">
        <f t="shared" si="24"/>
        <v>0</v>
      </c>
      <c r="U113" s="63">
        <f t="shared" si="24"/>
        <v>0</v>
      </c>
      <c r="V113" s="59">
        <f t="shared" si="16"/>
        <v>0</v>
      </c>
      <c r="W113" s="59">
        <f t="shared" si="20"/>
        <v>0</v>
      </c>
      <c r="X113" s="59">
        <f t="shared" si="21"/>
        <v>0</v>
      </c>
      <c r="Y113" s="59">
        <f t="shared" si="22"/>
        <v>0</v>
      </c>
      <c r="Z113" s="59">
        <f t="shared" si="23"/>
        <v>0</v>
      </c>
      <c r="AA113" s="8"/>
    </row>
    <row r="114" spans="1:27" s="9" customFormat="1" ht="21" customHeight="1" x14ac:dyDescent="0.25">
      <c r="A114" s="135"/>
      <c r="B114" s="8"/>
      <c r="D114" s="12"/>
      <c r="E114" s="12"/>
      <c r="F114" s="12"/>
      <c r="G114" s="12"/>
      <c r="H114" s="12"/>
      <c r="I114" s="12"/>
      <c r="J114" s="8">
        <f t="shared" si="17"/>
        <v>0</v>
      </c>
      <c r="K114" s="12"/>
      <c r="L114" s="62"/>
      <c r="M114" s="8">
        <f t="shared" si="18"/>
        <v>0</v>
      </c>
      <c r="N114" s="62"/>
      <c r="O114" s="62"/>
      <c r="P114" s="8">
        <f t="shared" si="19"/>
        <v>18</v>
      </c>
      <c r="Q114" s="63">
        <f t="shared" si="24"/>
        <v>0</v>
      </c>
      <c r="R114" s="63">
        <f t="shared" si="24"/>
        <v>0</v>
      </c>
      <c r="S114" s="63">
        <f t="shared" si="24"/>
        <v>0</v>
      </c>
      <c r="T114" s="63">
        <f t="shared" si="24"/>
        <v>0</v>
      </c>
      <c r="U114" s="63">
        <f t="shared" si="24"/>
        <v>0</v>
      </c>
      <c r="V114" s="59">
        <f t="shared" si="16"/>
        <v>0</v>
      </c>
      <c r="W114" s="59">
        <f t="shared" si="20"/>
        <v>0</v>
      </c>
      <c r="X114" s="59">
        <f t="shared" si="21"/>
        <v>0</v>
      </c>
      <c r="Y114" s="59">
        <f t="shared" si="22"/>
        <v>0</v>
      </c>
      <c r="Z114" s="59">
        <f t="shared" si="23"/>
        <v>0</v>
      </c>
      <c r="AA114" s="8"/>
    </row>
    <row r="115" spans="1:27" s="9" customFormat="1" ht="21" customHeight="1" x14ac:dyDescent="0.25">
      <c r="A115" s="135"/>
      <c r="B115" s="8"/>
      <c r="D115" s="12"/>
      <c r="E115" s="12"/>
      <c r="F115" s="12"/>
      <c r="G115" s="12"/>
      <c r="H115" s="12"/>
      <c r="I115" s="12"/>
      <c r="J115" s="8">
        <f t="shared" si="17"/>
        <v>0</v>
      </c>
      <c r="K115" s="12"/>
      <c r="L115" s="62"/>
      <c r="M115" s="8">
        <f t="shared" si="18"/>
        <v>0</v>
      </c>
      <c r="N115" s="62"/>
      <c r="O115" s="62"/>
      <c r="P115" s="8">
        <f t="shared" si="19"/>
        <v>18</v>
      </c>
      <c r="Q115" s="63">
        <f t="shared" si="24"/>
        <v>0</v>
      </c>
      <c r="R115" s="63">
        <f t="shared" si="24"/>
        <v>0</v>
      </c>
      <c r="S115" s="63">
        <f t="shared" si="24"/>
        <v>0</v>
      </c>
      <c r="T115" s="63">
        <f t="shared" si="24"/>
        <v>0</v>
      </c>
      <c r="U115" s="63">
        <f t="shared" si="24"/>
        <v>0</v>
      </c>
      <c r="V115" s="59">
        <f t="shared" si="16"/>
        <v>0</v>
      </c>
      <c r="W115" s="59">
        <f t="shared" si="20"/>
        <v>0</v>
      </c>
      <c r="X115" s="59">
        <f t="shared" si="21"/>
        <v>0</v>
      </c>
      <c r="Y115" s="59">
        <f t="shared" si="22"/>
        <v>0</v>
      </c>
      <c r="Z115" s="59">
        <f t="shared" si="23"/>
        <v>0</v>
      </c>
      <c r="AA115" s="8"/>
    </row>
    <row r="116" spans="1:27" s="9" customFormat="1" ht="21" customHeight="1" x14ac:dyDescent="0.25">
      <c r="A116" s="135"/>
      <c r="B116" s="8"/>
      <c r="D116" s="12"/>
      <c r="E116" s="12"/>
      <c r="F116" s="12"/>
      <c r="G116" s="12"/>
      <c r="H116" s="12"/>
      <c r="I116" s="12"/>
      <c r="J116" s="8">
        <f t="shared" si="17"/>
        <v>0</v>
      </c>
      <c r="K116" s="12"/>
      <c r="L116" s="62"/>
      <c r="M116" s="8">
        <f t="shared" si="18"/>
        <v>0</v>
      </c>
      <c r="N116" s="62"/>
      <c r="O116" s="62"/>
      <c r="P116" s="8">
        <f t="shared" si="19"/>
        <v>18</v>
      </c>
      <c r="Q116" s="63">
        <f t="shared" si="24"/>
        <v>0</v>
      </c>
      <c r="R116" s="63">
        <f t="shared" si="24"/>
        <v>0</v>
      </c>
      <c r="S116" s="63">
        <f t="shared" si="24"/>
        <v>0</v>
      </c>
      <c r="T116" s="63">
        <f t="shared" si="24"/>
        <v>0</v>
      </c>
      <c r="U116" s="63">
        <f t="shared" si="24"/>
        <v>0</v>
      </c>
      <c r="V116" s="59">
        <f t="shared" si="16"/>
        <v>0</v>
      </c>
      <c r="W116" s="59">
        <f t="shared" si="20"/>
        <v>0</v>
      </c>
      <c r="X116" s="59">
        <f t="shared" si="21"/>
        <v>0</v>
      </c>
      <c r="Y116" s="59">
        <f t="shared" si="22"/>
        <v>0</v>
      </c>
      <c r="Z116" s="59">
        <f t="shared" si="23"/>
        <v>0</v>
      </c>
      <c r="AA116" s="8"/>
    </row>
    <row r="117" spans="1:27" s="9" customFormat="1" ht="21" customHeight="1" x14ac:dyDescent="0.25">
      <c r="A117" s="135"/>
      <c r="B117" s="8"/>
      <c r="D117" s="12"/>
      <c r="E117" s="12"/>
      <c r="F117" s="12"/>
      <c r="G117" s="12"/>
      <c r="H117" s="12"/>
      <c r="I117" s="12"/>
      <c r="J117" s="8">
        <f t="shared" si="17"/>
        <v>0</v>
      </c>
      <c r="K117" s="12"/>
      <c r="L117" s="62"/>
      <c r="M117" s="8">
        <f t="shared" si="18"/>
        <v>0</v>
      </c>
      <c r="N117" s="62"/>
      <c r="O117" s="62"/>
      <c r="P117" s="8">
        <f t="shared" si="19"/>
        <v>18</v>
      </c>
      <c r="Q117" s="63">
        <f t="shared" si="24"/>
        <v>0</v>
      </c>
      <c r="R117" s="63">
        <f t="shared" si="24"/>
        <v>0</v>
      </c>
      <c r="S117" s="63">
        <f t="shared" si="24"/>
        <v>0</v>
      </c>
      <c r="T117" s="63">
        <f t="shared" si="24"/>
        <v>0</v>
      </c>
      <c r="U117" s="63">
        <f t="shared" si="24"/>
        <v>0</v>
      </c>
      <c r="V117" s="59">
        <f t="shared" si="16"/>
        <v>0</v>
      </c>
      <c r="W117" s="59">
        <f t="shared" si="20"/>
        <v>0</v>
      </c>
      <c r="X117" s="59">
        <f t="shared" si="21"/>
        <v>0</v>
      </c>
      <c r="Y117" s="59">
        <f t="shared" si="22"/>
        <v>0</v>
      </c>
      <c r="Z117" s="59">
        <f t="shared" si="23"/>
        <v>0</v>
      </c>
      <c r="AA117" s="8"/>
    </row>
    <row r="118" spans="1:27" s="9" customFormat="1" ht="21" customHeight="1" x14ac:dyDescent="0.25">
      <c r="A118" s="135"/>
      <c r="B118" s="8"/>
      <c r="D118" s="12"/>
      <c r="E118" s="12"/>
      <c r="F118" s="12"/>
      <c r="G118" s="12"/>
      <c r="H118" s="12"/>
      <c r="I118" s="12"/>
      <c r="J118" s="8">
        <f t="shared" si="17"/>
        <v>0</v>
      </c>
      <c r="K118" s="12"/>
      <c r="L118" s="62"/>
      <c r="M118" s="8">
        <f t="shared" si="18"/>
        <v>0</v>
      </c>
      <c r="N118" s="62"/>
      <c r="O118" s="62"/>
      <c r="P118" s="8">
        <f t="shared" si="19"/>
        <v>18</v>
      </c>
      <c r="Q118" s="63">
        <f t="shared" si="24"/>
        <v>0</v>
      </c>
      <c r="R118" s="63">
        <f t="shared" si="24"/>
        <v>0</v>
      </c>
      <c r="S118" s="63">
        <f t="shared" si="24"/>
        <v>0</v>
      </c>
      <c r="T118" s="63">
        <f t="shared" si="24"/>
        <v>0</v>
      </c>
      <c r="U118" s="63">
        <f t="shared" si="24"/>
        <v>0</v>
      </c>
      <c r="V118" s="59">
        <f t="shared" si="16"/>
        <v>0</v>
      </c>
      <c r="W118" s="59">
        <f t="shared" si="20"/>
        <v>0</v>
      </c>
      <c r="X118" s="59">
        <f t="shared" si="21"/>
        <v>0</v>
      </c>
      <c r="Y118" s="59">
        <f t="shared" si="22"/>
        <v>0</v>
      </c>
      <c r="Z118" s="59">
        <f t="shared" si="23"/>
        <v>0</v>
      </c>
      <c r="AA118" s="8"/>
    </row>
    <row r="119" spans="1:27" s="9" customFormat="1" ht="21" customHeight="1" x14ac:dyDescent="0.25">
      <c r="A119" s="135"/>
      <c r="B119" s="8"/>
      <c r="D119" s="12"/>
      <c r="E119" s="12"/>
      <c r="F119" s="12"/>
      <c r="G119" s="12"/>
      <c r="H119" s="12"/>
      <c r="I119" s="12"/>
      <c r="J119" s="8">
        <f t="shared" si="17"/>
        <v>0</v>
      </c>
      <c r="K119" s="12"/>
      <c r="L119" s="62"/>
      <c r="M119" s="8">
        <f t="shared" si="18"/>
        <v>0</v>
      </c>
      <c r="N119" s="62"/>
      <c r="O119" s="62"/>
      <c r="P119" s="8">
        <f t="shared" si="19"/>
        <v>18</v>
      </c>
      <c r="Q119" s="63">
        <f t="shared" si="24"/>
        <v>0</v>
      </c>
      <c r="R119" s="63">
        <f t="shared" si="24"/>
        <v>0</v>
      </c>
      <c r="S119" s="63">
        <f t="shared" si="24"/>
        <v>0</v>
      </c>
      <c r="T119" s="63">
        <f t="shared" si="24"/>
        <v>0</v>
      </c>
      <c r="U119" s="63">
        <f t="shared" si="24"/>
        <v>0</v>
      </c>
      <c r="V119" s="59">
        <f t="shared" si="16"/>
        <v>0</v>
      </c>
      <c r="W119" s="59">
        <f t="shared" si="20"/>
        <v>0</v>
      </c>
      <c r="X119" s="59">
        <f t="shared" si="21"/>
        <v>0</v>
      </c>
      <c r="Y119" s="59">
        <f t="shared" si="22"/>
        <v>0</v>
      </c>
      <c r="Z119" s="59">
        <f t="shared" si="23"/>
        <v>0</v>
      </c>
      <c r="AA119" s="8"/>
    </row>
    <row r="120" spans="1:27" s="9" customFormat="1" ht="21" customHeight="1" x14ac:dyDescent="0.25">
      <c r="A120" s="135"/>
      <c r="B120" s="8"/>
      <c r="D120" s="12"/>
      <c r="E120" s="12"/>
      <c r="F120" s="12"/>
      <c r="G120" s="12"/>
      <c r="H120" s="12"/>
      <c r="I120" s="12"/>
      <c r="J120" s="8">
        <f t="shared" si="17"/>
        <v>0</v>
      </c>
      <c r="K120" s="12"/>
      <c r="L120" s="62"/>
      <c r="M120" s="8">
        <f t="shared" si="18"/>
        <v>0</v>
      </c>
      <c r="N120" s="62"/>
      <c r="O120" s="62"/>
      <c r="P120" s="8">
        <f t="shared" si="19"/>
        <v>18</v>
      </c>
      <c r="Q120" s="63">
        <f t="shared" si="24"/>
        <v>0</v>
      </c>
      <c r="R120" s="63">
        <f t="shared" si="24"/>
        <v>0</v>
      </c>
      <c r="S120" s="63">
        <f t="shared" si="24"/>
        <v>0</v>
      </c>
      <c r="T120" s="63">
        <f t="shared" si="24"/>
        <v>0</v>
      </c>
      <c r="U120" s="63">
        <f t="shared" si="24"/>
        <v>0</v>
      </c>
      <c r="V120" s="59">
        <f t="shared" si="16"/>
        <v>0</v>
      </c>
      <c r="W120" s="59">
        <f t="shared" si="20"/>
        <v>0</v>
      </c>
      <c r="X120" s="59">
        <f t="shared" si="21"/>
        <v>0</v>
      </c>
      <c r="Y120" s="59">
        <f t="shared" si="22"/>
        <v>0</v>
      </c>
      <c r="Z120" s="59">
        <f t="shared" si="23"/>
        <v>0</v>
      </c>
      <c r="AA120" s="8"/>
    </row>
    <row r="121" spans="1:27" s="9" customFormat="1" ht="21" customHeight="1" x14ac:dyDescent="0.25">
      <c r="A121" s="135"/>
      <c r="B121" s="8"/>
      <c r="D121" s="12"/>
      <c r="E121" s="12"/>
      <c r="F121" s="12"/>
      <c r="G121" s="12"/>
      <c r="H121" s="12"/>
      <c r="I121" s="12"/>
      <c r="J121" s="8">
        <f t="shared" si="17"/>
        <v>0</v>
      </c>
      <c r="K121" s="12"/>
      <c r="L121" s="62"/>
      <c r="M121" s="8">
        <f t="shared" si="18"/>
        <v>0</v>
      </c>
      <c r="N121" s="62"/>
      <c r="O121" s="62"/>
      <c r="P121" s="8">
        <f t="shared" si="19"/>
        <v>18</v>
      </c>
      <c r="Q121" s="63">
        <f t="shared" si="24"/>
        <v>0</v>
      </c>
      <c r="R121" s="63">
        <f t="shared" si="24"/>
        <v>0</v>
      </c>
      <c r="S121" s="63">
        <f t="shared" si="24"/>
        <v>0</v>
      </c>
      <c r="T121" s="63">
        <f t="shared" si="24"/>
        <v>0</v>
      </c>
      <c r="U121" s="63">
        <f t="shared" si="24"/>
        <v>0</v>
      </c>
      <c r="V121" s="59">
        <f t="shared" si="16"/>
        <v>0</v>
      </c>
      <c r="W121" s="59">
        <f t="shared" si="20"/>
        <v>0</v>
      </c>
      <c r="X121" s="59">
        <f t="shared" si="21"/>
        <v>0</v>
      </c>
      <c r="Y121" s="59">
        <f t="shared" si="22"/>
        <v>0</v>
      </c>
      <c r="Z121" s="59">
        <f t="shared" si="23"/>
        <v>0</v>
      </c>
      <c r="AA121" s="8"/>
    </row>
    <row r="122" spans="1:27" s="9" customFormat="1" ht="21" customHeight="1" x14ac:dyDescent="0.25">
      <c r="A122" s="135"/>
      <c r="B122" s="8"/>
      <c r="D122" s="12"/>
      <c r="E122" s="12"/>
      <c r="F122" s="12"/>
      <c r="G122" s="12"/>
      <c r="H122" s="12"/>
      <c r="I122" s="12"/>
      <c r="J122" s="8">
        <f t="shared" si="17"/>
        <v>0</v>
      </c>
      <c r="K122" s="12"/>
      <c r="L122" s="62"/>
      <c r="M122" s="8">
        <f t="shared" si="18"/>
        <v>0</v>
      </c>
      <c r="N122" s="62"/>
      <c r="O122" s="62"/>
      <c r="P122" s="8">
        <f t="shared" si="19"/>
        <v>18</v>
      </c>
      <c r="Q122" s="63">
        <f t="shared" si="24"/>
        <v>0</v>
      </c>
      <c r="R122" s="63">
        <f t="shared" si="24"/>
        <v>0</v>
      </c>
      <c r="S122" s="63">
        <f t="shared" si="24"/>
        <v>0</v>
      </c>
      <c r="T122" s="63">
        <f t="shared" si="24"/>
        <v>0</v>
      </c>
      <c r="U122" s="63">
        <f t="shared" si="24"/>
        <v>0</v>
      </c>
      <c r="V122" s="59">
        <f t="shared" si="16"/>
        <v>0</v>
      </c>
      <c r="W122" s="59">
        <f t="shared" si="20"/>
        <v>0</v>
      </c>
      <c r="X122" s="59">
        <f t="shared" si="21"/>
        <v>0</v>
      </c>
      <c r="Y122" s="59">
        <f t="shared" si="22"/>
        <v>0</v>
      </c>
      <c r="Z122" s="59">
        <f t="shared" si="23"/>
        <v>0</v>
      </c>
      <c r="AA122" s="8"/>
    </row>
    <row r="123" spans="1:27" s="9" customFormat="1" ht="21" customHeight="1" x14ac:dyDescent="0.25">
      <c r="A123" s="135"/>
      <c r="B123" s="8"/>
      <c r="D123" s="12"/>
      <c r="E123" s="12"/>
      <c r="F123" s="12"/>
      <c r="G123" s="12"/>
      <c r="H123" s="12"/>
      <c r="I123" s="12"/>
      <c r="J123" s="8">
        <f t="shared" si="17"/>
        <v>0</v>
      </c>
      <c r="K123" s="12"/>
      <c r="L123" s="62"/>
      <c r="M123" s="8">
        <f t="shared" si="18"/>
        <v>0</v>
      </c>
      <c r="N123" s="62"/>
      <c r="O123" s="62"/>
      <c r="P123" s="8">
        <f t="shared" si="19"/>
        <v>18</v>
      </c>
      <c r="Q123" s="63">
        <f t="shared" si="24"/>
        <v>0</v>
      </c>
      <c r="R123" s="63">
        <f t="shared" si="24"/>
        <v>0</v>
      </c>
      <c r="S123" s="63">
        <f t="shared" si="24"/>
        <v>0</v>
      </c>
      <c r="T123" s="63">
        <f t="shared" si="24"/>
        <v>0</v>
      </c>
      <c r="U123" s="63">
        <f t="shared" si="24"/>
        <v>0</v>
      </c>
      <c r="V123" s="59">
        <f t="shared" si="16"/>
        <v>0</v>
      </c>
      <c r="W123" s="59">
        <f t="shared" si="20"/>
        <v>0</v>
      </c>
      <c r="X123" s="59">
        <f t="shared" si="21"/>
        <v>0</v>
      </c>
      <c r="Y123" s="59">
        <f t="shared" si="22"/>
        <v>0</v>
      </c>
      <c r="Z123" s="59">
        <f t="shared" si="23"/>
        <v>0</v>
      </c>
      <c r="AA123" s="8"/>
    </row>
    <row r="124" spans="1:27" s="9" customFormat="1" ht="21" customHeight="1" x14ac:dyDescent="0.25">
      <c r="A124" s="135"/>
      <c r="B124" s="8"/>
      <c r="D124" s="12"/>
      <c r="E124" s="12"/>
      <c r="F124" s="12"/>
      <c r="G124" s="12"/>
      <c r="H124" s="12"/>
      <c r="I124" s="12"/>
      <c r="J124" s="8">
        <f t="shared" si="17"/>
        <v>0</v>
      </c>
      <c r="K124" s="12"/>
      <c r="L124" s="62"/>
      <c r="M124" s="8">
        <f t="shared" si="18"/>
        <v>0</v>
      </c>
      <c r="N124" s="62"/>
      <c r="O124" s="62"/>
      <c r="P124" s="8">
        <f t="shared" si="19"/>
        <v>18</v>
      </c>
      <c r="Q124" s="63">
        <f t="shared" si="24"/>
        <v>0</v>
      </c>
      <c r="R124" s="63">
        <f t="shared" si="24"/>
        <v>0</v>
      </c>
      <c r="S124" s="63">
        <f t="shared" si="24"/>
        <v>0</v>
      </c>
      <c r="T124" s="63">
        <f t="shared" si="24"/>
        <v>0</v>
      </c>
      <c r="U124" s="63">
        <f t="shared" si="24"/>
        <v>0</v>
      </c>
      <c r="V124" s="59">
        <f t="shared" si="16"/>
        <v>0</v>
      </c>
      <c r="W124" s="59">
        <f t="shared" si="20"/>
        <v>0</v>
      </c>
      <c r="X124" s="59">
        <f t="shared" si="21"/>
        <v>0</v>
      </c>
      <c r="Y124" s="59">
        <f t="shared" si="22"/>
        <v>0</v>
      </c>
      <c r="Z124" s="59">
        <f t="shared" si="23"/>
        <v>0</v>
      </c>
      <c r="AA124" s="8"/>
    </row>
    <row r="125" spans="1:27" s="9" customFormat="1" ht="21" customHeight="1" x14ac:dyDescent="0.25">
      <c r="A125" s="135"/>
      <c r="B125" s="8"/>
      <c r="D125" s="12"/>
      <c r="E125" s="12"/>
      <c r="F125" s="12"/>
      <c r="G125" s="12"/>
      <c r="H125" s="12"/>
      <c r="I125" s="12"/>
      <c r="J125" s="8">
        <f t="shared" si="17"/>
        <v>0</v>
      </c>
      <c r="K125" s="12"/>
      <c r="L125" s="62"/>
      <c r="M125" s="8">
        <f t="shared" si="18"/>
        <v>0</v>
      </c>
      <c r="N125" s="62"/>
      <c r="O125" s="62"/>
      <c r="P125" s="8">
        <f t="shared" si="19"/>
        <v>18</v>
      </c>
      <c r="Q125" s="63">
        <f t="shared" si="24"/>
        <v>0</v>
      </c>
      <c r="R125" s="63">
        <f t="shared" si="24"/>
        <v>0</v>
      </c>
      <c r="S125" s="63">
        <f t="shared" si="24"/>
        <v>0</v>
      </c>
      <c r="T125" s="63">
        <f t="shared" si="24"/>
        <v>0</v>
      </c>
      <c r="U125" s="63">
        <f t="shared" si="24"/>
        <v>0</v>
      </c>
      <c r="V125" s="59">
        <f t="shared" si="16"/>
        <v>0</v>
      </c>
      <c r="W125" s="59">
        <f t="shared" si="20"/>
        <v>0</v>
      </c>
      <c r="X125" s="59">
        <f t="shared" si="21"/>
        <v>0</v>
      </c>
      <c r="Y125" s="59">
        <f t="shared" si="22"/>
        <v>0</v>
      </c>
      <c r="Z125" s="59">
        <f t="shared" si="23"/>
        <v>0</v>
      </c>
      <c r="AA125" s="8"/>
    </row>
    <row r="126" spans="1:27" s="225" customFormat="1" ht="21" customHeight="1" x14ac:dyDescent="0.25">
      <c r="A126" s="224"/>
      <c r="B126" s="101"/>
      <c r="D126" s="101"/>
      <c r="E126" s="101"/>
      <c r="F126" s="101"/>
      <c r="G126" s="101"/>
      <c r="H126" s="101"/>
      <c r="I126" s="101"/>
      <c r="J126" s="8">
        <f t="shared" si="17"/>
        <v>0</v>
      </c>
      <c r="K126" s="101"/>
      <c r="L126" s="62"/>
      <c r="M126" s="8">
        <f t="shared" si="18"/>
        <v>0</v>
      </c>
      <c r="N126" s="62"/>
      <c r="O126" s="62"/>
      <c r="P126" s="8">
        <f t="shared" si="19"/>
        <v>18</v>
      </c>
      <c r="Q126" s="63">
        <f t="shared" si="24"/>
        <v>0</v>
      </c>
      <c r="R126" s="63">
        <f t="shared" si="24"/>
        <v>0</v>
      </c>
      <c r="S126" s="63">
        <f t="shared" si="24"/>
        <v>0</v>
      </c>
      <c r="T126" s="63">
        <f t="shared" si="24"/>
        <v>0</v>
      </c>
      <c r="U126" s="63">
        <f t="shared" si="24"/>
        <v>0</v>
      </c>
      <c r="V126" s="59">
        <f t="shared" si="16"/>
        <v>0</v>
      </c>
      <c r="W126" s="59">
        <f t="shared" si="20"/>
        <v>0</v>
      </c>
      <c r="X126" s="59">
        <f t="shared" si="21"/>
        <v>0</v>
      </c>
      <c r="Y126" s="59">
        <f t="shared" si="22"/>
        <v>0</v>
      </c>
      <c r="Z126" s="59">
        <f t="shared" si="23"/>
        <v>0</v>
      </c>
      <c r="AA126" s="101"/>
    </row>
    <row r="127" spans="1:27" s="9" customFormat="1" ht="21" customHeight="1" x14ac:dyDescent="0.25">
      <c r="A127" s="135"/>
      <c r="B127" s="8"/>
      <c r="D127" s="12"/>
      <c r="E127" s="12"/>
      <c r="F127" s="12"/>
      <c r="G127" s="12"/>
      <c r="H127" s="12"/>
      <c r="I127" s="12"/>
      <c r="J127" s="8">
        <f t="shared" si="17"/>
        <v>0</v>
      </c>
      <c r="K127" s="12"/>
      <c r="L127" s="62"/>
      <c r="M127" s="8">
        <f t="shared" si="18"/>
        <v>0</v>
      </c>
      <c r="N127" s="62"/>
      <c r="O127" s="62"/>
      <c r="P127" s="8">
        <f t="shared" si="19"/>
        <v>18</v>
      </c>
      <c r="Q127" s="63">
        <f t="shared" si="24"/>
        <v>0</v>
      </c>
      <c r="R127" s="63">
        <f t="shared" si="24"/>
        <v>0</v>
      </c>
      <c r="S127" s="63">
        <f t="shared" si="24"/>
        <v>0</v>
      </c>
      <c r="T127" s="63">
        <f t="shared" si="24"/>
        <v>0</v>
      </c>
      <c r="U127" s="63">
        <f t="shared" si="24"/>
        <v>0</v>
      </c>
      <c r="V127" s="59">
        <f t="shared" si="16"/>
        <v>0</v>
      </c>
      <c r="W127" s="59">
        <f t="shared" si="20"/>
        <v>0</v>
      </c>
      <c r="X127" s="59">
        <f t="shared" si="21"/>
        <v>0</v>
      </c>
      <c r="Y127" s="59">
        <f t="shared" si="22"/>
        <v>0</v>
      </c>
      <c r="Z127" s="59">
        <f t="shared" si="23"/>
        <v>0</v>
      </c>
      <c r="AA127" s="8"/>
    </row>
    <row r="128" spans="1:27" s="225" customFormat="1" ht="21" customHeight="1" x14ac:dyDescent="0.25">
      <c r="A128" s="224"/>
      <c r="B128" s="101"/>
      <c r="D128" s="101"/>
      <c r="E128" s="101"/>
      <c r="F128" s="101"/>
      <c r="G128" s="101"/>
      <c r="H128" s="101"/>
      <c r="I128" s="101"/>
      <c r="J128" s="8">
        <f t="shared" si="17"/>
        <v>0</v>
      </c>
      <c r="K128" s="101"/>
      <c r="L128" s="62"/>
      <c r="M128" s="8">
        <f t="shared" si="18"/>
        <v>0</v>
      </c>
      <c r="N128" s="62"/>
      <c r="O128" s="62"/>
      <c r="P128" s="8">
        <f t="shared" si="19"/>
        <v>18</v>
      </c>
      <c r="Q128" s="63">
        <f t="shared" si="24"/>
        <v>0</v>
      </c>
      <c r="R128" s="63">
        <f t="shared" si="24"/>
        <v>0</v>
      </c>
      <c r="S128" s="63">
        <f t="shared" si="24"/>
        <v>0</v>
      </c>
      <c r="T128" s="63">
        <f t="shared" si="24"/>
        <v>0</v>
      </c>
      <c r="U128" s="63">
        <f t="shared" si="24"/>
        <v>0</v>
      </c>
      <c r="V128" s="59">
        <f t="shared" si="16"/>
        <v>0</v>
      </c>
      <c r="W128" s="59">
        <f t="shared" si="20"/>
        <v>0</v>
      </c>
      <c r="X128" s="59">
        <f t="shared" si="21"/>
        <v>0</v>
      </c>
      <c r="Y128" s="59">
        <f t="shared" si="22"/>
        <v>0</v>
      </c>
      <c r="Z128" s="59">
        <f t="shared" si="23"/>
        <v>0</v>
      </c>
      <c r="AA128" s="101"/>
    </row>
    <row r="129" spans="1:27" s="9" customFormat="1" ht="21" customHeight="1" x14ac:dyDescent="0.25">
      <c r="A129" s="135"/>
      <c r="B129" s="8"/>
      <c r="D129" s="12"/>
      <c r="E129" s="12"/>
      <c r="F129" s="12"/>
      <c r="G129" s="12"/>
      <c r="H129" s="12"/>
      <c r="I129" s="12"/>
      <c r="J129" s="8">
        <f t="shared" si="17"/>
        <v>0</v>
      </c>
      <c r="K129" s="12"/>
      <c r="L129" s="62"/>
      <c r="M129" s="8">
        <f t="shared" si="18"/>
        <v>0</v>
      </c>
      <c r="N129" s="62"/>
      <c r="O129" s="62"/>
      <c r="P129" s="8">
        <f t="shared" si="19"/>
        <v>18</v>
      </c>
      <c r="Q129" s="63">
        <f t="shared" si="24"/>
        <v>0</v>
      </c>
      <c r="R129" s="63">
        <f t="shared" si="24"/>
        <v>0</v>
      </c>
      <c r="S129" s="63">
        <f t="shared" si="24"/>
        <v>0</v>
      </c>
      <c r="T129" s="63">
        <f t="shared" si="24"/>
        <v>0</v>
      </c>
      <c r="U129" s="63">
        <f t="shared" si="24"/>
        <v>0</v>
      </c>
      <c r="V129" s="59">
        <f t="shared" si="16"/>
        <v>0</v>
      </c>
      <c r="W129" s="59">
        <f t="shared" si="20"/>
        <v>0</v>
      </c>
      <c r="X129" s="59">
        <f t="shared" si="21"/>
        <v>0</v>
      </c>
      <c r="Y129" s="59">
        <f t="shared" si="22"/>
        <v>0</v>
      </c>
      <c r="Z129" s="59">
        <f t="shared" si="23"/>
        <v>0</v>
      </c>
      <c r="AA129" s="8"/>
    </row>
    <row r="130" spans="1:27" s="9" customFormat="1" ht="21" customHeight="1" x14ac:dyDescent="0.25">
      <c r="A130" s="135"/>
      <c r="B130" s="8"/>
      <c r="D130" s="12"/>
      <c r="E130" s="12"/>
      <c r="F130" s="12"/>
      <c r="G130" s="12"/>
      <c r="H130" s="12"/>
      <c r="I130" s="12"/>
      <c r="J130" s="8">
        <f t="shared" si="17"/>
        <v>0</v>
      </c>
      <c r="K130" s="12"/>
      <c r="L130" s="62"/>
      <c r="M130" s="8">
        <f t="shared" si="18"/>
        <v>0</v>
      </c>
      <c r="N130" s="62"/>
      <c r="O130" s="62"/>
      <c r="P130" s="8">
        <f t="shared" si="19"/>
        <v>18</v>
      </c>
      <c r="Q130" s="63">
        <f t="shared" si="24"/>
        <v>0</v>
      </c>
      <c r="R130" s="63">
        <f t="shared" si="24"/>
        <v>0</v>
      </c>
      <c r="S130" s="63">
        <f t="shared" si="24"/>
        <v>0</v>
      </c>
      <c r="T130" s="63">
        <f t="shared" si="24"/>
        <v>0</v>
      </c>
      <c r="U130" s="63">
        <f t="shared" si="24"/>
        <v>0</v>
      </c>
      <c r="V130" s="59">
        <f t="shared" si="16"/>
        <v>0</v>
      </c>
      <c r="W130" s="59">
        <f t="shared" si="20"/>
        <v>0</v>
      </c>
      <c r="X130" s="59">
        <f t="shared" si="21"/>
        <v>0</v>
      </c>
      <c r="Y130" s="59">
        <f t="shared" si="22"/>
        <v>0</v>
      </c>
      <c r="Z130" s="59">
        <f t="shared" si="23"/>
        <v>0</v>
      </c>
      <c r="AA130" s="8"/>
    </row>
    <row r="131" spans="1:27" s="9" customFormat="1" ht="21" customHeight="1" x14ac:dyDescent="0.25">
      <c r="A131" s="135"/>
      <c r="B131" s="8"/>
      <c r="D131" s="12"/>
      <c r="E131" s="12"/>
      <c r="F131" s="12"/>
      <c r="G131" s="12"/>
      <c r="H131" s="12"/>
      <c r="I131" s="12"/>
      <c r="J131" s="8">
        <f t="shared" si="17"/>
        <v>0</v>
      </c>
      <c r="K131" s="12"/>
      <c r="L131" s="62"/>
      <c r="M131" s="8">
        <f t="shared" si="18"/>
        <v>0</v>
      </c>
      <c r="N131" s="62"/>
      <c r="O131" s="62"/>
      <c r="P131" s="8">
        <f t="shared" si="19"/>
        <v>18</v>
      </c>
      <c r="Q131" s="63">
        <f t="shared" si="24"/>
        <v>0</v>
      </c>
      <c r="R131" s="63">
        <f t="shared" si="24"/>
        <v>0</v>
      </c>
      <c r="S131" s="63">
        <f t="shared" si="24"/>
        <v>0</v>
      </c>
      <c r="T131" s="63">
        <f t="shared" si="24"/>
        <v>0</v>
      </c>
      <c r="U131" s="63">
        <f t="shared" si="24"/>
        <v>0</v>
      </c>
      <c r="V131" s="59">
        <f t="shared" si="16"/>
        <v>0</v>
      </c>
      <c r="W131" s="59">
        <f t="shared" si="20"/>
        <v>0</v>
      </c>
      <c r="X131" s="59">
        <f t="shared" si="21"/>
        <v>0</v>
      </c>
      <c r="Y131" s="59">
        <f t="shared" si="22"/>
        <v>0</v>
      </c>
      <c r="Z131" s="59">
        <f t="shared" si="23"/>
        <v>0</v>
      </c>
      <c r="AA131" s="8"/>
    </row>
    <row r="132" spans="1:27" s="9" customFormat="1" ht="21" customHeight="1" x14ac:dyDescent="0.25">
      <c r="A132" s="135"/>
      <c r="B132" s="8"/>
      <c r="D132" s="12"/>
      <c r="E132" s="12"/>
      <c r="F132" s="12"/>
      <c r="G132" s="12"/>
      <c r="H132" s="12"/>
      <c r="I132" s="12"/>
      <c r="J132" s="8">
        <f t="shared" si="17"/>
        <v>0</v>
      </c>
      <c r="K132" s="12"/>
      <c r="L132" s="62"/>
      <c r="M132" s="8">
        <f t="shared" si="18"/>
        <v>0</v>
      </c>
      <c r="N132" s="62"/>
      <c r="O132" s="62"/>
      <c r="P132" s="8">
        <f t="shared" si="19"/>
        <v>18</v>
      </c>
      <c r="Q132" s="63">
        <f t="shared" si="24"/>
        <v>0</v>
      </c>
      <c r="R132" s="63">
        <f t="shared" si="24"/>
        <v>0</v>
      </c>
      <c r="S132" s="63">
        <f t="shared" si="24"/>
        <v>0</v>
      </c>
      <c r="T132" s="63">
        <f t="shared" si="24"/>
        <v>0</v>
      </c>
      <c r="U132" s="63">
        <f t="shared" si="24"/>
        <v>0</v>
      </c>
      <c r="V132" s="59">
        <f t="shared" si="16"/>
        <v>0</v>
      </c>
      <c r="W132" s="59">
        <f t="shared" si="20"/>
        <v>0</v>
      </c>
      <c r="X132" s="59">
        <f t="shared" si="21"/>
        <v>0</v>
      </c>
      <c r="Y132" s="59">
        <f t="shared" si="22"/>
        <v>0</v>
      </c>
      <c r="Z132" s="59">
        <f t="shared" si="23"/>
        <v>0</v>
      </c>
      <c r="AA132" s="8"/>
    </row>
    <row r="133" spans="1:27" s="9" customFormat="1" ht="21" customHeight="1" x14ac:dyDescent="0.25">
      <c r="A133" s="135"/>
      <c r="B133" s="8"/>
      <c r="D133" s="12"/>
      <c r="E133" s="12"/>
      <c r="F133" s="12"/>
      <c r="G133" s="12"/>
      <c r="H133" s="12"/>
      <c r="I133" s="12"/>
      <c r="J133" s="8">
        <f t="shared" si="17"/>
        <v>0</v>
      </c>
      <c r="K133" s="12"/>
      <c r="L133" s="62"/>
      <c r="M133" s="8">
        <f t="shared" si="18"/>
        <v>0</v>
      </c>
      <c r="N133" s="62"/>
      <c r="O133" s="62"/>
      <c r="P133" s="8">
        <f t="shared" si="19"/>
        <v>18</v>
      </c>
      <c r="Q133" s="63">
        <f t="shared" si="24"/>
        <v>0</v>
      </c>
      <c r="R133" s="63">
        <f t="shared" si="24"/>
        <v>0</v>
      </c>
      <c r="S133" s="63">
        <f t="shared" si="24"/>
        <v>0</v>
      </c>
      <c r="T133" s="63">
        <f t="shared" si="24"/>
        <v>0</v>
      </c>
      <c r="U133" s="63">
        <f t="shared" si="24"/>
        <v>0</v>
      </c>
      <c r="V133" s="59">
        <f t="shared" si="16"/>
        <v>0</v>
      </c>
      <c r="W133" s="59">
        <f t="shared" si="20"/>
        <v>0</v>
      </c>
      <c r="X133" s="59">
        <f t="shared" si="21"/>
        <v>0</v>
      </c>
      <c r="Y133" s="59">
        <f t="shared" si="22"/>
        <v>0</v>
      </c>
      <c r="Z133" s="59">
        <f t="shared" si="23"/>
        <v>0</v>
      </c>
      <c r="AA133" s="8"/>
    </row>
    <row r="134" spans="1:27" s="9" customFormat="1" ht="21" customHeight="1" x14ac:dyDescent="0.25">
      <c r="A134" s="135"/>
      <c r="B134" s="8"/>
      <c r="D134" s="12"/>
      <c r="E134" s="12"/>
      <c r="F134" s="12"/>
      <c r="G134" s="12"/>
      <c r="H134" s="12"/>
      <c r="I134" s="12"/>
      <c r="J134" s="8">
        <f t="shared" si="17"/>
        <v>0</v>
      </c>
      <c r="K134" s="12"/>
      <c r="L134" s="62"/>
      <c r="M134" s="8">
        <f t="shared" si="18"/>
        <v>0</v>
      </c>
      <c r="N134" s="62"/>
      <c r="O134" s="62"/>
      <c r="P134" s="8">
        <f t="shared" si="19"/>
        <v>18</v>
      </c>
      <c r="Q134" s="63">
        <f t="shared" si="24"/>
        <v>0</v>
      </c>
      <c r="R134" s="63">
        <f t="shared" si="24"/>
        <v>0</v>
      </c>
      <c r="S134" s="63">
        <f t="shared" si="24"/>
        <v>0</v>
      </c>
      <c r="T134" s="63">
        <f t="shared" si="24"/>
        <v>0</v>
      </c>
      <c r="U134" s="63">
        <f t="shared" si="24"/>
        <v>0</v>
      </c>
      <c r="V134" s="59">
        <f t="shared" si="16"/>
        <v>0</v>
      </c>
      <c r="W134" s="59">
        <f t="shared" si="20"/>
        <v>0</v>
      </c>
      <c r="X134" s="59">
        <f t="shared" si="21"/>
        <v>0</v>
      </c>
      <c r="Y134" s="59">
        <f t="shared" si="22"/>
        <v>0</v>
      </c>
      <c r="Z134" s="59">
        <f t="shared" si="23"/>
        <v>0</v>
      </c>
      <c r="AA134" s="8"/>
    </row>
    <row r="135" spans="1:27" s="9" customFormat="1" ht="21" customHeight="1" x14ac:dyDescent="0.25">
      <c r="A135" s="135"/>
      <c r="B135" s="8"/>
      <c r="D135" s="12"/>
      <c r="E135" s="12"/>
      <c r="F135" s="12"/>
      <c r="G135" s="12"/>
      <c r="H135" s="12"/>
      <c r="I135" s="12"/>
      <c r="J135" s="8">
        <f t="shared" si="17"/>
        <v>0</v>
      </c>
      <c r="K135" s="12"/>
      <c r="L135" s="62"/>
      <c r="M135" s="8">
        <f t="shared" si="18"/>
        <v>0</v>
      </c>
      <c r="N135" s="62"/>
      <c r="O135" s="62"/>
      <c r="P135" s="8">
        <f t="shared" si="19"/>
        <v>18</v>
      </c>
      <c r="Q135" s="63">
        <f t="shared" si="24"/>
        <v>0</v>
      </c>
      <c r="R135" s="63">
        <f t="shared" si="24"/>
        <v>0</v>
      </c>
      <c r="S135" s="63">
        <f t="shared" si="24"/>
        <v>0</v>
      </c>
      <c r="T135" s="63">
        <f t="shared" si="24"/>
        <v>0</v>
      </c>
      <c r="U135" s="63">
        <f t="shared" si="24"/>
        <v>0</v>
      </c>
      <c r="V135" s="59">
        <f t="shared" si="16"/>
        <v>0</v>
      </c>
      <c r="W135" s="59">
        <f t="shared" si="20"/>
        <v>0</v>
      </c>
      <c r="X135" s="59">
        <f t="shared" si="21"/>
        <v>0</v>
      </c>
      <c r="Y135" s="59">
        <f t="shared" si="22"/>
        <v>0</v>
      </c>
      <c r="Z135" s="59">
        <f t="shared" si="23"/>
        <v>0</v>
      </c>
      <c r="AA135" s="8"/>
    </row>
    <row r="136" spans="1:27" s="9" customFormat="1" ht="21" customHeight="1" x14ac:dyDescent="0.25">
      <c r="A136" s="135"/>
      <c r="B136" s="8"/>
      <c r="D136" s="12"/>
      <c r="E136" s="12"/>
      <c r="F136" s="12"/>
      <c r="G136" s="12"/>
      <c r="H136" s="12"/>
      <c r="I136" s="12"/>
      <c r="J136" s="8">
        <f t="shared" si="17"/>
        <v>0</v>
      </c>
      <c r="K136" s="12"/>
      <c r="L136" s="62"/>
      <c r="M136" s="8">
        <f t="shared" si="18"/>
        <v>0</v>
      </c>
      <c r="N136" s="62"/>
      <c r="O136" s="62"/>
      <c r="P136" s="8">
        <f t="shared" si="19"/>
        <v>18</v>
      </c>
      <c r="Q136" s="63">
        <f t="shared" si="24"/>
        <v>0</v>
      </c>
      <c r="R136" s="63">
        <f t="shared" si="24"/>
        <v>0</v>
      </c>
      <c r="S136" s="63">
        <f t="shared" si="24"/>
        <v>0</v>
      </c>
      <c r="T136" s="63">
        <f t="shared" si="24"/>
        <v>0</v>
      </c>
      <c r="U136" s="63">
        <f t="shared" si="24"/>
        <v>0</v>
      </c>
      <c r="V136" s="59">
        <f t="shared" si="16"/>
        <v>0</v>
      </c>
      <c r="W136" s="59">
        <f t="shared" si="20"/>
        <v>0</v>
      </c>
      <c r="X136" s="59">
        <f t="shared" si="21"/>
        <v>0</v>
      </c>
      <c r="Y136" s="59">
        <f t="shared" si="22"/>
        <v>0</v>
      </c>
      <c r="Z136" s="59">
        <f t="shared" si="23"/>
        <v>0</v>
      </c>
      <c r="AA136" s="8"/>
    </row>
    <row r="137" spans="1:27" s="9" customFormat="1" ht="21" customHeight="1" x14ac:dyDescent="0.25">
      <c r="A137" s="135"/>
      <c r="B137" s="8"/>
      <c r="D137" s="12"/>
      <c r="E137" s="12"/>
      <c r="F137" s="12"/>
      <c r="G137" s="12"/>
      <c r="H137" s="12"/>
      <c r="I137" s="12"/>
      <c r="J137" s="8">
        <f t="shared" si="17"/>
        <v>0</v>
      </c>
      <c r="K137" s="12"/>
      <c r="L137" s="62"/>
      <c r="M137" s="8">
        <f t="shared" si="18"/>
        <v>0</v>
      </c>
      <c r="N137" s="62"/>
      <c r="O137" s="62"/>
      <c r="P137" s="8">
        <f t="shared" si="19"/>
        <v>18</v>
      </c>
      <c r="Q137" s="63">
        <f t="shared" si="24"/>
        <v>0</v>
      </c>
      <c r="R137" s="63">
        <f t="shared" si="24"/>
        <v>0</v>
      </c>
      <c r="S137" s="63">
        <f t="shared" si="24"/>
        <v>0</v>
      </c>
      <c r="T137" s="63">
        <f t="shared" si="24"/>
        <v>0</v>
      </c>
      <c r="U137" s="63">
        <f t="shared" si="24"/>
        <v>0</v>
      </c>
      <c r="V137" s="59">
        <f t="shared" si="16"/>
        <v>0</v>
      </c>
      <c r="W137" s="59">
        <f t="shared" si="20"/>
        <v>0</v>
      </c>
      <c r="X137" s="59">
        <f t="shared" si="21"/>
        <v>0</v>
      </c>
      <c r="Y137" s="59">
        <f t="shared" si="22"/>
        <v>0</v>
      </c>
      <c r="Z137" s="59">
        <f t="shared" si="23"/>
        <v>0</v>
      </c>
      <c r="AA137" s="8"/>
    </row>
    <row r="138" spans="1:27" s="9" customFormat="1" ht="21" customHeight="1" x14ac:dyDescent="0.25">
      <c r="A138" s="135"/>
      <c r="B138" s="8"/>
      <c r="D138" s="12"/>
      <c r="E138" s="12"/>
      <c r="F138" s="12"/>
      <c r="G138" s="12"/>
      <c r="H138" s="12"/>
      <c r="I138" s="12"/>
      <c r="J138" s="8">
        <f t="shared" si="17"/>
        <v>0</v>
      </c>
      <c r="K138" s="12"/>
      <c r="L138" s="62"/>
      <c r="M138" s="8">
        <f t="shared" si="18"/>
        <v>0</v>
      </c>
      <c r="N138" s="62"/>
      <c r="O138" s="62"/>
      <c r="P138" s="8">
        <f t="shared" si="19"/>
        <v>18</v>
      </c>
      <c r="Q138" s="63">
        <f t="shared" si="24"/>
        <v>0</v>
      </c>
      <c r="R138" s="63">
        <f t="shared" si="24"/>
        <v>0</v>
      </c>
      <c r="S138" s="63">
        <f t="shared" si="24"/>
        <v>0</v>
      </c>
      <c r="T138" s="63">
        <f t="shared" si="24"/>
        <v>0</v>
      </c>
      <c r="U138" s="63">
        <f t="shared" si="24"/>
        <v>0</v>
      </c>
      <c r="V138" s="59">
        <f t="shared" si="16"/>
        <v>0</v>
      </c>
      <c r="W138" s="59">
        <f t="shared" si="20"/>
        <v>0</v>
      </c>
      <c r="X138" s="59">
        <f t="shared" si="21"/>
        <v>0</v>
      </c>
      <c r="Y138" s="59">
        <f t="shared" si="22"/>
        <v>0</v>
      </c>
      <c r="Z138" s="59">
        <f t="shared" si="23"/>
        <v>0</v>
      </c>
      <c r="AA138" s="8"/>
    </row>
    <row r="139" spans="1:27" s="9" customFormat="1" ht="21" customHeight="1" x14ac:dyDescent="0.25">
      <c r="A139" s="135"/>
      <c r="B139" s="8"/>
      <c r="D139" s="12"/>
      <c r="E139" s="12"/>
      <c r="F139" s="12"/>
      <c r="G139" s="12"/>
      <c r="H139" s="12"/>
      <c r="I139" s="12"/>
      <c r="J139" s="8">
        <f t="shared" si="17"/>
        <v>0</v>
      </c>
      <c r="K139" s="12"/>
      <c r="L139" s="62"/>
      <c r="M139" s="8">
        <f t="shared" si="18"/>
        <v>0</v>
      </c>
      <c r="N139" s="62"/>
      <c r="O139" s="62"/>
      <c r="P139" s="8">
        <f t="shared" si="19"/>
        <v>18</v>
      </c>
      <c r="Q139" s="63">
        <f t="shared" si="24"/>
        <v>0</v>
      </c>
      <c r="R139" s="63">
        <f t="shared" si="24"/>
        <v>0</v>
      </c>
      <c r="S139" s="63">
        <f t="shared" si="24"/>
        <v>0</v>
      </c>
      <c r="T139" s="63">
        <f t="shared" si="24"/>
        <v>0</v>
      </c>
      <c r="U139" s="63">
        <f t="shared" si="24"/>
        <v>0</v>
      </c>
      <c r="V139" s="59">
        <f t="shared" si="16"/>
        <v>0</v>
      </c>
      <c r="W139" s="59">
        <f t="shared" si="20"/>
        <v>0</v>
      </c>
      <c r="X139" s="59">
        <f t="shared" si="21"/>
        <v>0</v>
      </c>
      <c r="Y139" s="59">
        <f t="shared" si="22"/>
        <v>0</v>
      </c>
      <c r="Z139" s="59">
        <f t="shared" si="23"/>
        <v>0</v>
      </c>
      <c r="AA139" s="8"/>
    </row>
    <row r="140" spans="1:27" s="9" customFormat="1" ht="21" customHeight="1" x14ac:dyDescent="0.25">
      <c r="A140" s="135"/>
      <c r="B140" s="8"/>
      <c r="D140" s="12"/>
      <c r="E140" s="12"/>
      <c r="F140" s="12"/>
      <c r="G140" s="12"/>
      <c r="H140" s="12"/>
      <c r="I140" s="12"/>
      <c r="J140" s="8">
        <f t="shared" si="17"/>
        <v>0</v>
      </c>
      <c r="K140" s="12"/>
      <c r="L140" s="62"/>
      <c r="M140" s="8">
        <f t="shared" si="18"/>
        <v>0</v>
      </c>
      <c r="N140" s="62"/>
      <c r="O140" s="62"/>
      <c r="P140" s="8">
        <f t="shared" si="19"/>
        <v>18</v>
      </c>
      <c r="Q140" s="63">
        <f t="shared" ref="Q140:U158" si="25">IFERROR(IF(AND((Q$162-$P140)/$M140&gt;0,(Q$162-$P140)/$M140&lt;1),(Q$162-$P140)/$M140,IF((Q$162-$P140)/$M140&gt;0,1,0)),0)</f>
        <v>0</v>
      </c>
      <c r="R140" s="63">
        <f t="shared" si="25"/>
        <v>0</v>
      </c>
      <c r="S140" s="63">
        <f t="shared" si="25"/>
        <v>0</v>
      </c>
      <c r="T140" s="63">
        <f t="shared" si="25"/>
        <v>0</v>
      </c>
      <c r="U140" s="63">
        <f t="shared" si="25"/>
        <v>0</v>
      </c>
      <c r="V140" s="59">
        <f t="shared" si="16"/>
        <v>0</v>
      </c>
      <c r="W140" s="59">
        <f t="shared" si="20"/>
        <v>0</v>
      </c>
      <c r="X140" s="59">
        <f t="shared" si="21"/>
        <v>0</v>
      </c>
      <c r="Y140" s="59">
        <f t="shared" si="22"/>
        <v>0</v>
      </c>
      <c r="Z140" s="59">
        <f t="shared" si="23"/>
        <v>0</v>
      </c>
      <c r="AA140" s="8"/>
    </row>
    <row r="141" spans="1:27" s="9" customFormat="1" ht="21" customHeight="1" x14ac:dyDescent="0.25">
      <c r="A141" s="135"/>
      <c r="B141" s="8"/>
      <c r="D141" s="12"/>
      <c r="E141" s="12"/>
      <c r="F141" s="12"/>
      <c r="G141" s="12"/>
      <c r="H141" s="12"/>
      <c r="I141" s="12"/>
      <c r="J141" s="8">
        <f t="shared" si="17"/>
        <v>0</v>
      </c>
      <c r="K141" s="12"/>
      <c r="L141" s="62"/>
      <c r="M141" s="8">
        <f t="shared" si="18"/>
        <v>0</v>
      </c>
      <c r="N141" s="62"/>
      <c r="O141" s="62"/>
      <c r="P141" s="8">
        <f t="shared" si="19"/>
        <v>18</v>
      </c>
      <c r="Q141" s="63">
        <f t="shared" si="25"/>
        <v>0</v>
      </c>
      <c r="R141" s="63">
        <f t="shared" si="25"/>
        <v>0</v>
      </c>
      <c r="S141" s="63">
        <f t="shared" si="25"/>
        <v>0</v>
      </c>
      <c r="T141" s="63">
        <f t="shared" si="25"/>
        <v>0</v>
      </c>
      <c r="U141" s="63">
        <f t="shared" si="25"/>
        <v>0</v>
      </c>
      <c r="V141" s="59">
        <f t="shared" si="16"/>
        <v>0</v>
      </c>
      <c r="W141" s="59">
        <f t="shared" si="20"/>
        <v>0</v>
      </c>
      <c r="X141" s="59">
        <f t="shared" si="21"/>
        <v>0</v>
      </c>
      <c r="Y141" s="59">
        <f t="shared" si="22"/>
        <v>0</v>
      </c>
      <c r="Z141" s="59">
        <f t="shared" si="23"/>
        <v>0</v>
      </c>
      <c r="AA141" s="8"/>
    </row>
    <row r="142" spans="1:27" s="9" customFormat="1" ht="21" customHeight="1" x14ac:dyDescent="0.25">
      <c r="A142" s="135"/>
      <c r="B142" s="8"/>
      <c r="D142" s="12"/>
      <c r="E142" s="12"/>
      <c r="F142" s="12"/>
      <c r="G142" s="12"/>
      <c r="H142" s="12"/>
      <c r="I142" s="12"/>
      <c r="J142" s="8">
        <f t="shared" si="17"/>
        <v>0</v>
      </c>
      <c r="K142" s="12"/>
      <c r="L142" s="62"/>
      <c r="M142" s="8">
        <f t="shared" si="18"/>
        <v>0</v>
      </c>
      <c r="N142" s="62"/>
      <c r="O142" s="62"/>
      <c r="P142" s="8">
        <f t="shared" si="19"/>
        <v>18</v>
      </c>
      <c r="Q142" s="63">
        <f t="shared" si="25"/>
        <v>0</v>
      </c>
      <c r="R142" s="63">
        <f t="shared" si="25"/>
        <v>0</v>
      </c>
      <c r="S142" s="63">
        <f t="shared" si="25"/>
        <v>0</v>
      </c>
      <c r="T142" s="63">
        <f t="shared" si="25"/>
        <v>0</v>
      </c>
      <c r="U142" s="63">
        <f t="shared" si="25"/>
        <v>0</v>
      </c>
      <c r="V142" s="59">
        <f t="shared" si="16"/>
        <v>0</v>
      </c>
      <c r="W142" s="59">
        <f t="shared" si="20"/>
        <v>0</v>
      </c>
      <c r="X142" s="59">
        <f t="shared" si="21"/>
        <v>0</v>
      </c>
      <c r="Y142" s="59">
        <f t="shared" si="22"/>
        <v>0</v>
      </c>
      <c r="Z142" s="59">
        <f t="shared" si="23"/>
        <v>0</v>
      </c>
      <c r="AA142" s="8"/>
    </row>
    <row r="143" spans="1:27" s="9" customFormat="1" ht="21" customHeight="1" x14ac:dyDescent="0.25">
      <c r="A143" s="135"/>
      <c r="B143" s="8"/>
      <c r="D143" s="12"/>
      <c r="E143" s="12"/>
      <c r="F143" s="12"/>
      <c r="G143" s="12"/>
      <c r="H143" s="12"/>
      <c r="I143" s="12"/>
      <c r="J143" s="8">
        <f t="shared" si="17"/>
        <v>0</v>
      </c>
      <c r="K143" s="12"/>
      <c r="L143" s="62"/>
      <c r="M143" s="8">
        <f t="shared" si="18"/>
        <v>0</v>
      </c>
      <c r="N143" s="62"/>
      <c r="O143" s="62"/>
      <c r="P143" s="8">
        <f t="shared" si="19"/>
        <v>18</v>
      </c>
      <c r="Q143" s="63">
        <f t="shared" si="25"/>
        <v>0</v>
      </c>
      <c r="R143" s="63">
        <f t="shared" si="25"/>
        <v>0</v>
      </c>
      <c r="S143" s="63">
        <f t="shared" si="25"/>
        <v>0</v>
      </c>
      <c r="T143" s="63">
        <f t="shared" si="25"/>
        <v>0</v>
      </c>
      <c r="U143" s="63">
        <f t="shared" si="25"/>
        <v>0</v>
      </c>
      <c r="V143" s="59">
        <f t="shared" si="16"/>
        <v>0</v>
      </c>
      <c r="W143" s="59">
        <f t="shared" si="20"/>
        <v>0</v>
      </c>
      <c r="X143" s="59">
        <f t="shared" si="21"/>
        <v>0</v>
      </c>
      <c r="Y143" s="59">
        <f t="shared" si="22"/>
        <v>0</v>
      </c>
      <c r="Z143" s="59">
        <f t="shared" si="23"/>
        <v>0</v>
      </c>
      <c r="AA143" s="8"/>
    </row>
    <row r="144" spans="1:27" s="9" customFormat="1" ht="21" customHeight="1" x14ac:dyDescent="0.25">
      <c r="A144" s="135"/>
      <c r="B144" s="8"/>
      <c r="D144" s="12"/>
      <c r="E144" s="12"/>
      <c r="F144" s="12"/>
      <c r="G144" s="12"/>
      <c r="H144" s="12"/>
      <c r="I144" s="12"/>
      <c r="J144" s="8">
        <f t="shared" si="17"/>
        <v>0</v>
      </c>
      <c r="K144" s="12"/>
      <c r="L144" s="62"/>
      <c r="M144" s="8">
        <f t="shared" si="18"/>
        <v>0</v>
      </c>
      <c r="N144" s="62"/>
      <c r="O144" s="62"/>
      <c r="P144" s="8">
        <f t="shared" si="19"/>
        <v>18</v>
      </c>
      <c r="Q144" s="63">
        <f t="shared" si="25"/>
        <v>0</v>
      </c>
      <c r="R144" s="63">
        <f t="shared" si="25"/>
        <v>0</v>
      </c>
      <c r="S144" s="63">
        <f t="shared" si="25"/>
        <v>0</v>
      </c>
      <c r="T144" s="63">
        <f t="shared" si="25"/>
        <v>0</v>
      </c>
      <c r="U144" s="63">
        <f t="shared" si="25"/>
        <v>0</v>
      </c>
      <c r="V144" s="59">
        <f t="shared" si="16"/>
        <v>0</v>
      </c>
      <c r="W144" s="59">
        <f t="shared" si="20"/>
        <v>0</v>
      </c>
      <c r="X144" s="59">
        <f t="shared" si="21"/>
        <v>0</v>
      </c>
      <c r="Y144" s="59">
        <f t="shared" si="22"/>
        <v>0</v>
      </c>
      <c r="Z144" s="59">
        <f t="shared" si="23"/>
        <v>0</v>
      </c>
      <c r="AA144" s="8"/>
    </row>
    <row r="145" spans="1:27" s="9" customFormat="1" ht="21" customHeight="1" x14ac:dyDescent="0.25">
      <c r="A145" s="135"/>
      <c r="B145" s="8"/>
      <c r="D145" s="12"/>
      <c r="E145" s="12"/>
      <c r="F145" s="12"/>
      <c r="G145" s="12"/>
      <c r="H145" s="12"/>
      <c r="I145" s="12"/>
      <c r="J145" s="8">
        <f t="shared" si="17"/>
        <v>0</v>
      </c>
      <c r="K145" s="12"/>
      <c r="L145" s="62"/>
      <c r="M145" s="8">
        <f t="shared" si="18"/>
        <v>0</v>
      </c>
      <c r="N145" s="62"/>
      <c r="O145" s="62"/>
      <c r="P145" s="8">
        <f t="shared" si="19"/>
        <v>18</v>
      </c>
      <c r="Q145" s="63">
        <f t="shared" si="25"/>
        <v>0</v>
      </c>
      <c r="R145" s="63">
        <f t="shared" si="25"/>
        <v>0</v>
      </c>
      <c r="S145" s="63">
        <f t="shared" si="25"/>
        <v>0</v>
      </c>
      <c r="T145" s="63">
        <f t="shared" si="25"/>
        <v>0</v>
      </c>
      <c r="U145" s="63">
        <f t="shared" si="25"/>
        <v>0</v>
      </c>
      <c r="V145" s="59">
        <f t="shared" si="16"/>
        <v>0</v>
      </c>
      <c r="W145" s="59">
        <f t="shared" si="20"/>
        <v>0</v>
      </c>
      <c r="X145" s="59">
        <f t="shared" si="21"/>
        <v>0</v>
      </c>
      <c r="Y145" s="59">
        <f t="shared" si="22"/>
        <v>0</v>
      </c>
      <c r="Z145" s="59">
        <f t="shared" si="23"/>
        <v>0</v>
      </c>
      <c r="AA145" s="8"/>
    </row>
    <row r="146" spans="1:27" s="225" customFormat="1" ht="21" customHeight="1" x14ac:dyDescent="0.25">
      <c r="A146" s="224"/>
      <c r="B146" s="101"/>
      <c r="D146" s="101"/>
      <c r="E146" s="101"/>
      <c r="F146" s="101"/>
      <c r="G146" s="101"/>
      <c r="H146" s="101"/>
      <c r="I146" s="101"/>
      <c r="J146" s="8">
        <f t="shared" si="17"/>
        <v>0</v>
      </c>
      <c r="K146" s="101"/>
      <c r="L146" s="62"/>
      <c r="M146" s="8">
        <f t="shared" si="18"/>
        <v>0</v>
      </c>
      <c r="N146" s="62"/>
      <c r="O146" s="62"/>
      <c r="P146" s="8">
        <f t="shared" si="19"/>
        <v>18</v>
      </c>
      <c r="Q146" s="63">
        <f t="shared" si="25"/>
        <v>0</v>
      </c>
      <c r="R146" s="63">
        <f t="shared" si="25"/>
        <v>0</v>
      </c>
      <c r="S146" s="63">
        <f t="shared" si="25"/>
        <v>0</v>
      </c>
      <c r="T146" s="63">
        <f t="shared" si="25"/>
        <v>0</v>
      </c>
      <c r="U146" s="63">
        <f t="shared" si="25"/>
        <v>0</v>
      </c>
      <c r="V146" s="59">
        <f t="shared" si="16"/>
        <v>0</v>
      </c>
      <c r="W146" s="59">
        <f t="shared" si="20"/>
        <v>0</v>
      </c>
      <c r="X146" s="59">
        <f t="shared" si="21"/>
        <v>0</v>
      </c>
      <c r="Y146" s="59">
        <f t="shared" si="22"/>
        <v>0</v>
      </c>
      <c r="Z146" s="59">
        <f t="shared" si="23"/>
        <v>0</v>
      </c>
      <c r="AA146" s="101"/>
    </row>
    <row r="147" spans="1:27" s="9" customFormat="1" ht="21" customHeight="1" x14ac:dyDescent="0.25">
      <c r="A147" s="135"/>
      <c r="B147" s="8"/>
      <c r="D147" s="12"/>
      <c r="E147" s="12"/>
      <c r="F147" s="12"/>
      <c r="G147" s="12"/>
      <c r="H147" s="12"/>
      <c r="I147" s="12"/>
      <c r="J147" s="8">
        <f t="shared" si="17"/>
        <v>0</v>
      </c>
      <c r="K147" s="12"/>
      <c r="L147" s="62"/>
      <c r="M147" s="8">
        <f t="shared" si="18"/>
        <v>0</v>
      </c>
      <c r="N147" s="62"/>
      <c r="O147" s="62"/>
      <c r="P147" s="8">
        <f t="shared" si="19"/>
        <v>18</v>
      </c>
      <c r="Q147" s="63">
        <f t="shared" si="25"/>
        <v>0</v>
      </c>
      <c r="R147" s="63">
        <f t="shared" si="25"/>
        <v>0</v>
      </c>
      <c r="S147" s="63">
        <f t="shared" si="25"/>
        <v>0</v>
      </c>
      <c r="T147" s="63">
        <f t="shared" si="25"/>
        <v>0</v>
      </c>
      <c r="U147" s="63">
        <f t="shared" si="25"/>
        <v>0</v>
      </c>
      <c r="V147" s="59">
        <f t="shared" si="16"/>
        <v>0</v>
      </c>
      <c r="W147" s="59">
        <f t="shared" si="20"/>
        <v>0</v>
      </c>
      <c r="X147" s="59">
        <f t="shared" si="21"/>
        <v>0</v>
      </c>
      <c r="Y147" s="59">
        <f t="shared" si="22"/>
        <v>0</v>
      </c>
      <c r="Z147" s="59">
        <f t="shared" si="23"/>
        <v>0</v>
      </c>
      <c r="AA147" s="8"/>
    </row>
    <row r="148" spans="1:27" s="9" customFormat="1" ht="21" customHeight="1" x14ac:dyDescent="0.25">
      <c r="A148" s="135"/>
      <c r="B148" s="8"/>
      <c r="D148" s="12"/>
      <c r="E148" s="12"/>
      <c r="F148" s="12"/>
      <c r="G148" s="12"/>
      <c r="H148" s="12"/>
      <c r="I148" s="12"/>
      <c r="J148" s="8">
        <f t="shared" si="17"/>
        <v>0</v>
      </c>
      <c r="K148" s="12"/>
      <c r="L148" s="62"/>
      <c r="M148" s="8">
        <f t="shared" si="18"/>
        <v>0</v>
      </c>
      <c r="N148" s="62"/>
      <c r="O148" s="62"/>
      <c r="P148" s="8">
        <f t="shared" si="19"/>
        <v>18</v>
      </c>
      <c r="Q148" s="63">
        <f t="shared" si="25"/>
        <v>0</v>
      </c>
      <c r="R148" s="63">
        <f t="shared" si="25"/>
        <v>0</v>
      </c>
      <c r="S148" s="63">
        <f t="shared" si="25"/>
        <v>0</v>
      </c>
      <c r="T148" s="63">
        <f t="shared" si="25"/>
        <v>0</v>
      </c>
      <c r="U148" s="63">
        <f t="shared" si="25"/>
        <v>0</v>
      </c>
      <c r="V148" s="59">
        <f t="shared" si="16"/>
        <v>0</v>
      </c>
      <c r="W148" s="59">
        <f t="shared" si="20"/>
        <v>0</v>
      </c>
      <c r="X148" s="59">
        <f t="shared" si="21"/>
        <v>0</v>
      </c>
      <c r="Y148" s="59">
        <f t="shared" si="22"/>
        <v>0</v>
      </c>
      <c r="Z148" s="59">
        <f t="shared" si="23"/>
        <v>0</v>
      </c>
      <c r="AA148" s="8"/>
    </row>
    <row r="149" spans="1:27" s="9" customFormat="1" ht="21" customHeight="1" x14ac:dyDescent="0.25">
      <c r="A149" s="135"/>
      <c r="B149" s="8"/>
      <c r="D149" s="12"/>
      <c r="E149" s="12"/>
      <c r="F149" s="12"/>
      <c r="G149" s="12"/>
      <c r="H149" s="12"/>
      <c r="I149" s="12"/>
      <c r="J149" s="8">
        <f t="shared" si="17"/>
        <v>0</v>
      </c>
      <c r="K149" s="12"/>
      <c r="L149" s="62"/>
      <c r="M149" s="8">
        <f t="shared" si="18"/>
        <v>0</v>
      </c>
      <c r="N149" s="62"/>
      <c r="O149" s="62"/>
      <c r="P149" s="8">
        <f t="shared" si="19"/>
        <v>18</v>
      </c>
      <c r="Q149" s="63">
        <f t="shared" si="25"/>
        <v>0</v>
      </c>
      <c r="R149" s="63">
        <f t="shared" si="25"/>
        <v>0</v>
      </c>
      <c r="S149" s="63">
        <f t="shared" si="25"/>
        <v>0</v>
      </c>
      <c r="T149" s="63">
        <f t="shared" si="25"/>
        <v>0</v>
      </c>
      <c r="U149" s="63">
        <f t="shared" si="25"/>
        <v>0</v>
      </c>
      <c r="V149" s="59">
        <f t="shared" si="16"/>
        <v>0</v>
      </c>
      <c r="W149" s="59">
        <f t="shared" si="20"/>
        <v>0</v>
      </c>
      <c r="X149" s="59">
        <f t="shared" si="21"/>
        <v>0</v>
      </c>
      <c r="Y149" s="59">
        <f t="shared" si="22"/>
        <v>0</v>
      </c>
      <c r="Z149" s="59">
        <f t="shared" si="23"/>
        <v>0</v>
      </c>
      <c r="AA149" s="8"/>
    </row>
    <row r="150" spans="1:27" s="9" customFormat="1" ht="21" customHeight="1" x14ac:dyDescent="0.25">
      <c r="A150" s="135"/>
      <c r="B150" s="8"/>
      <c r="D150" s="12"/>
      <c r="E150" s="12"/>
      <c r="F150" s="12"/>
      <c r="G150" s="12"/>
      <c r="H150" s="12"/>
      <c r="I150" s="12"/>
      <c r="J150" s="8">
        <f t="shared" si="17"/>
        <v>0</v>
      </c>
      <c r="K150" s="12"/>
      <c r="L150" s="62"/>
      <c r="M150" s="8">
        <f t="shared" si="18"/>
        <v>0</v>
      </c>
      <c r="N150" s="62"/>
      <c r="O150" s="62"/>
      <c r="P150" s="8">
        <f t="shared" si="19"/>
        <v>18</v>
      </c>
      <c r="Q150" s="63">
        <f t="shared" si="25"/>
        <v>0</v>
      </c>
      <c r="R150" s="63">
        <f t="shared" si="25"/>
        <v>0</v>
      </c>
      <c r="S150" s="63">
        <f t="shared" si="25"/>
        <v>0</v>
      </c>
      <c r="T150" s="63">
        <f t="shared" si="25"/>
        <v>0</v>
      </c>
      <c r="U150" s="63">
        <f t="shared" si="25"/>
        <v>0</v>
      </c>
      <c r="V150" s="59">
        <f t="shared" si="16"/>
        <v>0</v>
      </c>
      <c r="W150" s="59">
        <f t="shared" si="20"/>
        <v>0</v>
      </c>
      <c r="X150" s="59">
        <f t="shared" si="21"/>
        <v>0</v>
      </c>
      <c r="Y150" s="59">
        <f t="shared" si="22"/>
        <v>0</v>
      </c>
      <c r="Z150" s="59">
        <f t="shared" si="23"/>
        <v>0</v>
      </c>
      <c r="AA150" s="8"/>
    </row>
    <row r="151" spans="1:27" s="9" customFormat="1" ht="21" customHeight="1" x14ac:dyDescent="0.25">
      <c r="A151" s="135"/>
      <c r="B151" s="8"/>
      <c r="D151" s="12"/>
      <c r="E151" s="12"/>
      <c r="F151" s="12"/>
      <c r="G151" s="12"/>
      <c r="H151" s="12"/>
      <c r="I151" s="12"/>
      <c r="J151" s="8">
        <f t="shared" si="17"/>
        <v>0</v>
      </c>
      <c r="K151" s="12"/>
      <c r="L151" s="62"/>
      <c r="M151" s="8">
        <f t="shared" si="18"/>
        <v>0</v>
      </c>
      <c r="N151" s="62"/>
      <c r="O151" s="62"/>
      <c r="P151" s="8">
        <f t="shared" si="19"/>
        <v>18</v>
      </c>
      <c r="Q151" s="63">
        <f t="shared" si="25"/>
        <v>0</v>
      </c>
      <c r="R151" s="63">
        <f t="shared" si="25"/>
        <v>0</v>
      </c>
      <c r="S151" s="63">
        <f t="shared" si="25"/>
        <v>0</v>
      </c>
      <c r="T151" s="63">
        <f t="shared" si="25"/>
        <v>0</v>
      </c>
      <c r="U151" s="63">
        <f t="shared" si="25"/>
        <v>0</v>
      </c>
      <c r="V151" s="59">
        <f t="shared" si="16"/>
        <v>0</v>
      </c>
      <c r="W151" s="59">
        <f t="shared" si="20"/>
        <v>0</v>
      </c>
      <c r="X151" s="59">
        <f t="shared" si="21"/>
        <v>0</v>
      </c>
      <c r="Y151" s="59">
        <f t="shared" si="22"/>
        <v>0</v>
      </c>
      <c r="Z151" s="59">
        <f t="shared" si="23"/>
        <v>0</v>
      </c>
      <c r="AA151" s="8"/>
    </row>
    <row r="152" spans="1:27" s="9" customFormat="1" ht="21" customHeight="1" x14ac:dyDescent="0.25">
      <c r="A152" s="136"/>
      <c r="B152" s="8"/>
      <c r="D152" s="12"/>
      <c r="E152" s="12"/>
      <c r="F152" s="12"/>
      <c r="G152" s="12"/>
      <c r="H152" s="12"/>
      <c r="I152" s="12"/>
      <c r="J152" s="8">
        <f t="shared" si="17"/>
        <v>0</v>
      </c>
      <c r="K152" s="12"/>
      <c r="L152" s="62"/>
      <c r="M152" s="8">
        <f t="shared" si="18"/>
        <v>0</v>
      </c>
      <c r="N152" s="62"/>
      <c r="O152" s="62"/>
      <c r="P152" s="8">
        <f t="shared" si="19"/>
        <v>18</v>
      </c>
      <c r="Q152" s="63">
        <f t="shared" si="25"/>
        <v>0</v>
      </c>
      <c r="R152" s="63">
        <f t="shared" si="25"/>
        <v>0</v>
      </c>
      <c r="S152" s="63">
        <f t="shared" si="25"/>
        <v>0</v>
      </c>
      <c r="T152" s="63">
        <f t="shared" si="25"/>
        <v>0</v>
      </c>
      <c r="U152" s="63">
        <f t="shared" si="25"/>
        <v>0</v>
      </c>
      <c r="V152" s="59">
        <f t="shared" si="16"/>
        <v>0</v>
      </c>
      <c r="W152" s="59">
        <f t="shared" si="20"/>
        <v>0</v>
      </c>
      <c r="X152" s="59">
        <f t="shared" si="21"/>
        <v>0</v>
      </c>
      <c r="Y152" s="59">
        <f t="shared" si="22"/>
        <v>0</v>
      </c>
      <c r="Z152" s="59">
        <f t="shared" si="23"/>
        <v>0</v>
      </c>
      <c r="AA152" s="8"/>
    </row>
    <row r="153" spans="1:27" s="9" customFormat="1" ht="21" customHeight="1" x14ac:dyDescent="0.25">
      <c r="A153" s="135"/>
      <c r="B153" s="8"/>
      <c r="D153" s="12"/>
      <c r="E153" s="12"/>
      <c r="F153" s="12"/>
      <c r="G153" s="12"/>
      <c r="H153" s="12"/>
      <c r="I153" s="12"/>
      <c r="J153" s="8">
        <f t="shared" si="17"/>
        <v>0</v>
      </c>
      <c r="K153" s="12"/>
      <c r="L153" s="62"/>
      <c r="M153" s="8">
        <f t="shared" si="18"/>
        <v>0</v>
      </c>
      <c r="N153" s="62"/>
      <c r="O153" s="62"/>
      <c r="P153" s="8">
        <f t="shared" si="19"/>
        <v>18</v>
      </c>
      <c r="Q153" s="63">
        <f t="shared" si="25"/>
        <v>0</v>
      </c>
      <c r="R153" s="63">
        <f t="shared" si="25"/>
        <v>0</v>
      </c>
      <c r="S153" s="63">
        <f t="shared" si="25"/>
        <v>0</v>
      </c>
      <c r="T153" s="63">
        <f t="shared" si="25"/>
        <v>0</v>
      </c>
      <c r="U153" s="63">
        <f t="shared" si="25"/>
        <v>0</v>
      </c>
      <c r="V153" s="59">
        <f t="shared" si="16"/>
        <v>0</v>
      </c>
      <c r="W153" s="59">
        <f t="shared" si="20"/>
        <v>0</v>
      </c>
      <c r="X153" s="59">
        <f t="shared" si="21"/>
        <v>0</v>
      </c>
      <c r="Y153" s="59">
        <f t="shared" si="22"/>
        <v>0</v>
      </c>
      <c r="Z153" s="59">
        <f t="shared" si="23"/>
        <v>0</v>
      </c>
      <c r="AA153" s="8"/>
    </row>
    <row r="154" spans="1:27" s="9" customFormat="1" ht="21" customHeight="1" x14ac:dyDescent="0.25">
      <c r="A154" s="136"/>
      <c r="B154" s="8"/>
      <c r="D154" s="12"/>
      <c r="E154" s="12"/>
      <c r="F154" s="12"/>
      <c r="G154" s="12"/>
      <c r="H154" s="12"/>
      <c r="I154" s="12"/>
      <c r="J154" s="8">
        <f t="shared" si="17"/>
        <v>0</v>
      </c>
      <c r="K154" s="12"/>
      <c r="L154" s="62"/>
      <c r="M154" s="8">
        <f t="shared" si="18"/>
        <v>0</v>
      </c>
      <c r="N154" s="62"/>
      <c r="O154" s="62"/>
      <c r="P154" s="8">
        <f t="shared" si="19"/>
        <v>18</v>
      </c>
      <c r="Q154" s="63">
        <f t="shared" si="25"/>
        <v>0</v>
      </c>
      <c r="R154" s="63">
        <f t="shared" si="25"/>
        <v>0</v>
      </c>
      <c r="S154" s="63">
        <f t="shared" si="25"/>
        <v>0</v>
      </c>
      <c r="T154" s="63">
        <f t="shared" si="25"/>
        <v>0</v>
      </c>
      <c r="U154" s="63">
        <f t="shared" si="25"/>
        <v>0</v>
      </c>
      <c r="V154" s="59">
        <f t="shared" si="16"/>
        <v>0</v>
      </c>
      <c r="W154" s="59">
        <f t="shared" si="20"/>
        <v>0</v>
      </c>
      <c r="X154" s="59">
        <f t="shared" si="21"/>
        <v>0</v>
      </c>
      <c r="Y154" s="59">
        <f t="shared" si="22"/>
        <v>0</v>
      </c>
      <c r="Z154" s="59">
        <f t="shared" si="23"/>
        <v>0</v>
      </c>
      <c r="AA154" s="8"/>
    </row>
    <row r="155" spans="1:27" s="9" customFormat="1" ht="21" customHeight="1" x14ac:dyDescent="0.25">
      <c r="A155" s="136"/>
      <c r="B155" s="8"/>
      <c r="D155" s="12"/>
      <c r="E155" s="12"/>
      <c r="F155" s="12"/>
      <c r="G155" s="12"/>
      <c r="H155" s="12"/>
      <c r="I155" s="12"/>
      <c r="J155" s="8">
        <f t="shared" si="17"/>
        <v>0</v>
      </c>
      <c r="K155" s="12"/>
      <c r="L155" s="62"/>
      <c r="M155" s="8">
        <f t="shared" si="18"/>
        <v>0</v>
      </c>
      <c r="N155" s="62"/>
      <c r="O155" s="62"/>
      <c r="P155" s="8">
        <f t="shared" si="19"/>
        <v>18</v>
      </c>
      <c r="Q155" s="63">
        <f t="shared" si="25"/>
        <v>0</v>
      </c>
      <c r="R155" s="63">
        <f t="shared" si="25"/>
        <v>0</v>
      </c>
      <c r="S155" s="63">
        <f t="shared" si="25"/>
        <v>0</v>
      </c>
      <c r="T155" s="63">
        <f t="shared" si="25"/>
        <v>0</v>
      </c>
      <c r="U155" s="63">
        <f t="shared" si="25"/>
        <v>0</v>
      </c>
      <c r="V155" s="59">
        <f t="shared" si="16"/>
        <v>0</v>
      </c>
      <c r="W155" s="59">
        <f t="shared" si="20"/>
        <v>0</v>
      </c>
      <c r="X155" s="59">
        <f t="shared" si="21"/>
        <v>0</v>
      </c>
      <c r="Y155" s="59">
        <f t="shared" si="22"/>
        <v>0</v>
      </c>
      <c r="Z155" s="59">
        <f t="shared" si="23"/>
        <v>0</v>
      </c>
      <c r="AA155" s="8"/>
    </row>
    <row r="156" spans="1:27" s="9" customFormat="1" ht="21" customHeight="1" x14ac:dyDescent="0.25">
      <c r="A156" s="135"/>
      <c r="B156" s="8"/>
      <c r="D156" s="12"/>
      <c r="E156" s="12"/>
      <c r="F156" s="12"/>
      <c r="G156" s="12"/>
      <c r="H156" s="12"/>
      <c r="I156" s="12"/>
      <c r="J156" s="8">
        <f t="shared" si="17"/>
        <v>0</v>
      </c>
      <c r="K156" s="12"/>
      <c r="L156" s="62"/>
      <c r="M156" s="8">
        <f t="shared" si="18"/>
        <v>0</v>
      </c>
      <c r="N156" s="62"/>
      <c r="O156" s="62"/>
      <c r="P156" s="8">
        <f t="shared" si="19"/>
        <v>18</v>
      </c>
      <c r="Q156" s="63">
        <f t="shared" si="25"/>
        <v>0</v>
      </c>
      <c r="R156" s="63">
        <f t="shared" si="25"/>
        <v>0</v>
      </c>
      <c r="S156" s="63">
        <f t="shared" si="25"/>
        <v>0</v>
      </c>
      <c r="T156" s="63">
        <f t="shared" si="25"/>
        <v>0</v>
      </c>
      <c r="U156" s="63">
        <f t="shared" si="25"/>
        <v>0</v>
      </c>
      <c r="V156" s="59">
        <f t="shared" si="16"/>
        <v>0</v>
      </c>
      <c r="W156" s="59">
        <f t="shared" si="20"/>
        <v>0</v>
      </c>
      <c r="X156" s="59">
        <f t="shared" si="21"/>
        <v>0</v>
      </c>
      <c r="Y156" s="59">
        <f t="shared" si="22"/>
        <v>0</v>
      </c>
      <c r="Z156" s="59">
        <f t="shared" si="23"/>
        <v>0</v>
      </c>
      <c r="AA156" s="8"/>
    </row>
    <row r="157" spans="1:27" s="9" customFormat="1" ht="21" customHeight="1" x14ac:dyDescent="0.25">
      <c r="A157" s="135"/>
      <c r="B157" s="8"/>
      <c r="D157" s="12"/>
      <c r="E157" s="12"/>
      <c r="F157" s="12"/>
      <c r="G157" s="12"/>
      <c r="H157" s="12"/>
      <c r="I157" s="12"/>
      <c r="J157" s="8">
        <f t="shared" si="17"/>
        <v>0</v>
      </c>
      <c r="K157" s="12"/>
      <c r="L157" s="62"/>
      <c r="M157" s="8">
        <f t="shared" si="18"/>
        <v>0</v>
      </c>
      <c r="N157" s="62"/>
      <c r="O157" s="62"/>
      <c r="P157" s="8">
        <f t="shared" si="19"/>
        <v>18</v>
      </c>
      <c r="Q157" s="63">
        <f t="shared" si="25"/>
        <v>0</v>
      </c>
      <c r="R157" s="63">
        <f t="shared" si="25"/>
        <v>0</v>
      </c>
      <c r="S157" s="63">
        <f t="shared" si="25"/>
        <v>0</v>
      </c>
      <c r="T157" s="63">
        <f t="shared" si="25"/>
        <v>0</v>
      </c>
      <c r="U157" s="63">
        <f t="shared" si="25"/>
        <v>0</v>
      </c>
      <c r="V157" s="59">
        <f t="shared" si="16"/>
        <v>0</v>
      </c>
      <c r="W157" s="59">
        <f t="shared" si="20"/>
        <v>0</v>
      </c>
      <c r="X157" s="59">
        <f t="shared" si="21"/>
        <v>0</v>
      </c>
      <c r="Y157" s="59">
        <f t="shared" si="22"/>
        <v>0</v>
      </c>
      <c r="Z157" s="59">
        <f t="shared" si="23"/>
        <v>0</v>
      </c>
      <c r="AA157" s="8"/>
    </row>
    <row r="158" spans="1:27" s="9" customFormat="1" ht="21" customHeight="1" x14ac:dyDescent="0.25">
      <c r="A158" s="135"/>
      <c r="B158" s="8"/>
      <c r="D158" s="12"/>
      <c r="E158" s="12"/>
      <c r="F158" s="12"/>
      <c r="G158" s="12"/>
      <c r="H158" s="12"/>
      <c r="I158" s="12"/>
      <c r="J158" s="8">
        <f t="shared" ref="J158" si="26">+IF(D158=1,(G158-H158-I158),IF(D158=2,(G158-H158-I158),0))</f>
        <v>0</v>
      </c>
      <c r="K158" s="12"/>
      <c r="L158" s="62"/>
      <c r="M158" s="8">
        <f t="shared" si="18"/>
        <v>0</v>
      </c>
      <c r="N158" s="62"/>
      <c r="O158" s="62"/>
      <c r="P158" s="8">
        <f t="shared" si="19"/>
        <v>18</v>
      </c>
      <c r="Q158" s="63">
        <f t="shared" si="25"/>
        <v>0</v>
      </c>
      <c r="R158" s="63">
        <f t="shared" si="25"/>
        <v>0</v>
      </c>
      <c r="S158" s="63">
        <f t="shared" si="25"/>
        <v>0</v>
      </c>
      <c r="T158" s="63">
        <f t="shared" si="25"/>
        <v>0</v>
      </c>
      <c r="U158" s="63">
        <f t="shared" si="25"/>
        <v>0</v>
      </c>
      <c r="V158" s="59">
        <f t="shared" ref="V158" si="27">Q158*($G158-$H158)</f>
        <v>0</v>
      </c>
      <c r="W158" s="59">
        <f t="shared" si="20"/>
        <v>0</v>
      </c>
      <c r="X158" s="59">
        <f t="shared" si="21"/>
        <v>0</v>
      </c>
      <c r="Y158" s="59">
        <f t="shared" si="22"/>
        <v>0</v>
      </c>
      <c r="Z158" s="59">
        <f t="shared" si="23"/>
        <v>0</v>
      </c>
      <c r="AA158" s="8"/>
    </row>
    <row r="159" spans="1:27" s="9" customFormat="1" ht="21" customHeight="1" x14ac:dyDescent="0.25">
      <c r="A159" s="135"/>
      <c r="B159" s="8"/>
      <c r="D159" s="8"/>
      <c r="E159" s="8"/>
      <c r="F159" s="8"/>
      <c r="G159" s="57"/>
      <c r="H159" s="57"/>
      <c r="K159" s="95"/>
      <c r="L159" s="57"/>
      <c r="M159" s="8"/>
      <c r="N159" s="8"/>
      <c r="O159" s="8"/>
      <c r="P159" s="8"/>
      <c r="Q159" s="8"/>
      <c r="R159" s="8"/>
      <c r="S159" s="8"/>
      <c r="T159" s="8"/>
      <c r="U159" s="8"/>
      <c r="W159" s="59"/>
      <c r="X159" s="59"/>
      <c r="Y159" s="59"/>
      <c r="Z159" s="59"/>
      <c r="AA159" s="8"/>
    </row>
    <row r="160" spans="1:27" s="9" customFormat="1" ht="21" customHeight="1" x14ac:dyDescent="0.25">
      <c r="A160" s="135"/>
      <c r="B160" s="8"/>
      <c r="D160" s="8"/>
      <c r="E160" s="8"/>
      <c r="F160" s="8"/>
      <c r="G160" s="8"/>
      <c r="H160" s="8"/>
      <c r="I160" s="8"/>
      <c r="J160" s="8"/>
      <c r="K160" s="12"/>
      <c r="L160" s="57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7:21" ht="21" customHeight="1" thickBot="1" x14ac:dyDescent="0.3"/>
    <row r="162" spans="17:21" ht="21" customHeight="1" thickBot="1" x14ac:dyDescent="0.3">
      <c r="Q162" s="79">
        <f>6</f>
        <v>6</v>
      </c>
      <c r="R162" s="80">
        <f>12*1+6</f>
        <v>18</v>
      </c>
      <c r="S162" s="80">
        <f>12*2+6</f>
        <v>30</v>
      </c>
      <c r="T162" s="80">
        <f>12*3+6</f>
        <v>42</v>
      </c>
      <c r="U162" s="81">
        <f>12*4+6</f>
        <v>54</v>
      </c>
    </row>
  </sheetData>
  <autoFilter ref="D26:F160" xr:uid="{00000000-0009-0000-0000-000001000000}"/>
  <mergeCells count="28">
    <mergeCell ref="A25:A26"/>
    <mergeCell ref="B25:J25"/>
    <mergeCell ref="L25:Z25"/>
    <mergeCell ref="L13:M13"/>
    <mergeCell ref="N13:Z13"/>
    <mergeCell ref="L14:M14"/>
    <mergeCell ref="N14:Z14"/>
    <mergeCell ref="S16:Z16"/>
    <mergeCell ref="N17:Q17"/>
    <mergeCell ref="S17:Z18"/>
    <mergeCell ref="N18:Q18"/>
    <mergeCell ref="N19:Q19"/>
    <mergeCell ref="S19:Z20"/>
    <mergeCell ref="N20:Q20"/>
    <mergeCell ref="N21:Q21"/>
    <mergeCell ref="N22:Q22"/>
    <mergeCell ref="L10:M10"/>
    <mergeCell ref="N10:Z10"/>
    <mergeCell ref="L11:M11"/>
    <mergeCell ref="N11:Z11"/>
    <mergeCell ref="L12:M12"/>
    <mergeCell ref="N12:Z12"/>
    <mergeCell ref="M8:Z8"/>
    <mergeCell ref="B2:J2"/>
    <mergeCell ref="L2:Z2"/>
    <mergeCell ref="M5:Z5"/>
    <mergeCell ref="M6:Z6"/>
    <mergeCell ref="M7:Z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0DADF-183B-4B77-B48E-D9C24119BF10}">
  <dimension ref="A1:AG192"/>
  <sheetViews>
    <sheetView showGridLines="0" zoomScale="90" zoomScaleNormal="90" workbookViewId="0">
      <selection activeCell="H34" sqref="H34"/>
    </sheetView>
  </sheetViews>
  <sheetFormatPr defaultColWidth="9.140625" defaultRowHeight="21" customHeight="1" x14ac:dyDescent="0.25"/>
  <cols>
    <col min="1" max="1" width="7.42578125" style="135" customWidth="1"/>
    <col min="2" max="2" width="4" style="8" customWidth="1"/>
    <col min="3" max="3" width="51.5703125" style="9" customWidth="1"/>
    <col min="4" max="4" width="9.140625" style="8"/>
    <col min="5" max="5" width="14" style="8" hidden="1" customWidth="1"/>
    <col min="6" max="6" width="19.42578125" style="8" hidden="1" customWidth="1"/>
    <col min="7" max="7" width="11.42578125" style="8" customWidth="1"/>
    <col min="8" max="8" width="11.42578125" style="8" bestFit="1" customWidth="1"/>
    <col min="9" max="10" width="11.42578125" style="8" customWidth="1"/>
    <col min="11" max="11" width="1.5703125" style="12" customWidth="1"/>
    <col min="12" max="12" width="8.7109375" style="57" bestFit="1" customWidth="1"/>
    <col min="13" max="14" width="8.5703125" style="8" customWidth="1"/>
    <col min="15" max="15" width="13" style="8" customWidth="1"/>
    <col min="16" max="26" width="10.5703125" style="8" customWidth="1"/>
    <col min="27" max="27" width="11.42578125" style="8" customWidth="1"/>
    <col min="28" max="16384" width="9.140625" style="9"/>
  </cols>
  <sheetData>
    <row r="1" spans="1:27" s="8" customFormat="1" ht="9" customHeight="1" x14ac:dyDescent="0.25">
      <c r="A1" s="135"/>
      <c r="C1" s="9"/>
      <c r="K1" s="12"/>
      <c r="L1" s="57"/>
    </row>
    <row r="2" spans="1:27" customFormat="1" ht="23.25" customHeight="1" x14ac:dyDescent="0.35">
      <c r="A2" s="134"/>
      <c r="B2" s="405" t="s">
        <v>85</v>
      </c>
      <c r="C2" s="409"/>
      <c r="D2" s="409"/>
      <c r="E2" s="409"/>
      <c r="F2" s="409"/>
      <c r="G2" s="409"/>
      <c r="H2" s="409"/>
      <c r="I2" s="409"/>
      <c r="J2" s="409"/>
      <c r="K2" s="96"/>
      <c r="L2" s="414" t="s">
        <v>141</v>
      </c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2"/>
    </row>
    <row r="3" spans="1:27" customFormat="1" ht="9" customHeight="1" thickBot="1" x14ac:dyDescent="0.3">
      <c r="A3" s="134"/>
      <c r="B3" s="2"/>
      <c r="D3" s="2"/>
      <c r="E3" s="2"/>
      <c r="F3" s="2"/>
      <c r="G3" s="2"/>
      <c r="H3" s="2"/>
      <c r="I3" s="2"/>
      <c r="J3" s="2"/>
      <c r="K3" s="11"/>
      <c r="L3" s="286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"/>
    </row>
    <row r="4" spans="1:27" s="8" customFormat="1" ht="21" customHeight="1" thickBot="1" x14ac:dyDescent="0.3">
      <c r="A4" s="135"/>
      <c r="B4" s="300"/>
      <c r="C4" s="313" t="s">
        <v>179</v>
      </c>
      <c r="D4" s="140" t="s">
        <v>0</v>
      </c>
      <c r="E4" s="140" t="s">
        <v>1</v>
      </c>
      <c r="F4" s="140"/>
      <c r="G4" s="140" t="s">
        <v>57</v>
      </c>
      <c r="H4" s="170" t="s">
        <v>47</v>
      </c>
      <c r="I4" s="304" t="s">
        <v>145</v>
      </c>
      <c r="J4" s="237"/>
      <c r="K4" s="94"/>
      <c r="L4" s="288" t="s">
        <v>147</v>
      </c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</row>
    <row r="5" spans="1:27" s="8" customFormat="1" ht="21" customHeight="1" x14ac:dyDescent="0.25">
      <c r="A5" s="135"/>
      <c r="B5" s="328"/>
      <c r="C5" s="329" t="s">
        <v>167</v>
      </c>
      <c r="D5" s="330"/>
      <c r="E5" s="330" t="s">
        <v>21</v>
      </c>
      <c r="F5" s="330"/>
      <c r="G5" s="331">
        <f>+SUM(H27:H190)</f>
        <v>18413</v>
      </c>
      <c r="H5" s="332"/>
      <c r="I5" s="333"/>
      <c r="J5" s="334"/>
      <c r="K5" s="133"/>
      <c r="L5" s="289"/>
      <c r="M5" s="415" t="s">
        <v>148</v>
      </c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7"/>
    </row>
    <row r="6" spans="1:27" s="8" customFormat="1" ht="21" customHeight="1" x14ac:dyDescent="0.25">
      <c r="A6" s="135"/>
      <c r="B6" s="335"/>
      <c r="C6" s="336" t="s">
        <v>168</v>
      </c>
      <c r="D6" s="337">
        <v>1</v>
      </c>
      <c r="E6" s="337" t="s">
        <v>21</v>
      </c>
      <c r="F6" s="337"/>
      <c r="G6" s="338">
        <f>+SUMIF(D$27:D$190,"1",I$27:I$190)</f>
        <v>12298</v>
      </c>
      <c r="H6" s="338"/>
      <c r="I6" s="339"/>
      <c r="J6" s="340"/>
      <c r="K6" s="112"/>
      <c r="L6" s="290"/>
      <c r="M6" s="418" t="s">
        <v>149</v>
      </c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20"/>
    </row>
    <row r="7" spans="1:27" s="8" customFormat="1" ht="21" customHeight="1" x14ac:dyDescent="0.25">
      <c r="A7" s="135"/>
      <c r="B7" s="113"/>
      <c r="C7" t="s">
        <v>169</v>
      </c>
      <c r="E7" s="121" t="s">
        <v>21</v>
      </c>
      <c r="F7" s="121"/>
      <c r="G7" s="104">
        <f>+G8+G9</f>
        <v>80320</v>
      </c>
      <c r="H7" s="104"/>
      <c r="I7" s="234"/>
      <c r="J7" s="232"/>
      <c r="K7" s="115"/>
      <c r="L7" s="292"/>
      <c r="M7" s="418" t="s">
        <v>150</v>
      </c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20"/>
    </row>
    <row r="8" spans="1:27" s="8" customFormat="1" ht="21" customHeight="1" thickBot="1" x14ac:dyDescent="0.3">
      <c r="A8" s="135"/>
      <c r="B8" s="114"/>
      <c r="C8" s="295" t="s">
        <v>170</v>
      </c>
      <c r="D8" s="121">
        <v>1</v>
      </c>
      <c r="E8" s="121" t="s">
        <v>21</v>
      </c>
      <c r="F8" s="121"/>
      <c r="G8" s="103">
        <f>+SUMIF(D$27:D$190,"1",J$27:J$190)</f>
        <v>80320</v>
      </c>
      <c r="H8" s="103"/>
      <c r="I8" s="234"/>
      <c r="J8" s="238"/>
      <c r="K8" s="112"/>
      <c r="L8" s="291"/>
      <c r="M8" s="421" t="s">
        <v>151</v>
      </c>
      <c r="N8" s="422"/>
      <c r="O8" s="422"/>
      <c r="P8" s="422"/>
      <c r="Q8" s="422"/>
      <c r="R8" s="422"/>
      <c r="S8" s="422"/>
      <c r="T8" s="422"/>
      <c r="U8" s="422"/>
      <c r="V8" s="422"/>
      <c r="W8" s="422"/>
      <c r="X8" s="422"/>
      <c r="Y8" s="422"/>
      <c r="Z8" s="423"/>
    </row>
    <row r="9" spans="1:27" s="8" customFormat="1" ht="21" customHeight="1" thickBot="1" x14ac:dyDescent="0.3">
      <c r="A9" s="135"/>
      <c r="B9" s="114"/>
      <c r="C9" s="295" t="s">
        <v>171</v>
      </c>
      <c r="D9" s="121">
        <v>2</v>
      </c>
      <c r="E9" s="121" t="s">
        <v>21</v>
      </c>
      <c r="F9" s="121"/>
      <c r="G9" s="103">
        <f>+SUMIF(D$27:D$190,"2",J$27:J$190)</f>
        <v>0</v>
      </c>
      <c r="H9" s="103"/>
      <c r="I9" s="234"/>
      <c r="J9" s="232"/>
      <c r="K9" s="115"/>
      <c r="L9" s="288" t="s">
        <v>152</v>
      </c>
      <c r="M9" s="2"/>
      <c r="N9" s="2"/>
      <c r="O9" s="2"/>
      <c r="P9" s="2"/>
      <c r="Q9" s="2"/>
      <c r="R9" s="2"/>
      <c r="S9" s="2"/>
      <c r="T9" s="287"/>
      <c r="U9" s="2"/>
      <c r="V9" s="2"/>
      <c r="W9" s="2"/>
      <c r="X9" s="2"/>
      <c r="Y9" s="2"/>
      <c r="Z9" s="2"/>
    </row>
    <row r="10" spans="1:27" s="8" customFormat="1" ht="21" customHeight="1" x14ac:dyDescent="0.25">
      <c r="A10" s="135"/>
      <c r="B10" s="114"/>
      <c r="C10" s="294" t="s">
        <v>40</v>
      </c>
      <c r="D10" s="121">
        <v>3</v>
      </c>
      <c r="E10" s="121" t="s">
        <v>21</v>
      </c>
      <c r="F10" s="121"/>
      <c r="G10" s="103">
        <f>+SUMIF(D$27:D$190,"3",G$27:G$190)</f>
        <v>90000</v>
      </c>
      <c r="H10" s="103"/>
      <c r="I10" s="234"/>
      <c r="J10" s="238"/>
      <c r="K10" s="112"/>
      <c r="L10" s="424" t="s">
        <v>153</v>
      </c>
      <c r="M10" s="425"/>
      <c r="N10" s="426" t="s">
        <v>154</v>
      </c>
      <c r="O10" s="427"/>
      <c r="P10" s="427"/>
      <c r="Q10" s="427"/>
      <c r="R10" s="427"/>
      <c r="S10" s="427"/>
      <c r="T10" s="427"/>
      <c r="U10" s="427"/>
      <c r="V10" s="427"/>
      <c r="W10" s="427"/>
      <c r="X10" s="427"/>
      <c r="Y10" s="427"/>
      <c r="Z10" s="428"/>
    </row>
    <row r="11" spans="1:27" s="8" customFormat="1" ht="21" customHeight="1" x14ac:dyDescent="0.25">
      <c r="A11" s="135"/>
      <c r="B11" s="301"/>
      <c r="C11" t="s">
        <v>41</v>
      </c>
      <c r="D11" s="2"/>
      <c r="E11" s="121" t="s">
        <v>21</v>
      </c>
      <c r="F11" s="66"/>
      <c r="G11" s="104">
        <f>+G12+G13</f>
        <v>74400</v>
      </c>
      <c r="H11" s="297"/>
      <c r="I11" s="152"/>
      <c r="J11" s="302"/>
      <c r="K11" s="112"/>
      <c r="L11" s="412" t="s">
        <v>155</v>
      </c>
      <c r="M11" s="413"/>
      <c r="N11" s="429" t="s">
        <v>156</v>
      </c>
      <c r="O11" s="430"/>
      <c r="P11" s="430"/>
      <c r="Q11" s="430"/>
      <c r="R11" s="430"/>
      <c r="S11" s="430"/>
      <c r="T11" s="430"/>
      <c r="U11" s="430"/>
      <c r="V11" s="430"/>
      <c r="W11" s="430"/>
      <c r="X11" s="430"/>
      <c r="Y11" s="430"/>
      <c r="Z11" s="431"/>
    </row>
    <row r="12" spans="1:27" s="8" customFormat="1" ht="21" customHeight="1" x14ac:dyDescent="0.25">
      <c r="A12" s="135"/>
      <c r="B12" s="301"/>
      <c r="C12" s="295" t="s">
        <v>142</v>
      </c>
      <c r="D12" s="66">
        <v>4</v>
      </c>
      <c r="E12" s="121" t="s">
        <v>21</v>
      </c>
      <c r="F12" s="66"/>
      <c r="G12" s="298">
        <f>+SUMIF(D$27:D$190,"4",G$27:G$190)</f>
        <v>0</v>
      </c>
      <c r="H12" s="78"/>
      <c r="I12" s="152"/>
      <c r="J12" s="302"/>
      <c r="K12" s="112"/>
      <c r="L12" s="412" t="s">
        <v>25</v>
      </c>
      <c r="M12" s="413"/>
      <c r="N12" s="432" t="s">
        <v>157</v>
      </c>
      <c r="O12" s="433"/>
      <c r="P12" s="433"/>
      <c r="Q12" s="433"/>
      <c r="R12" s="433"/>
      <c r="S12" s="433"/>
      <c r="T12" s="433"/>
      <c r="U12" s="433"/>
      <c r="V12" s="433"/>
      <c r="W12" s="433"/>
      <c r="X12" s="433"/>
      <c r="Y12" s="433"/>
      <c r="Z12" s="434"/>
    </row>
    <row r="13" spans="1:27" s="8" customFormat="1" ht="21" customHeight="1" x14ac:dyDescent="0.25">
      <c r="A13" s="135"/>
      <c r="B13" s="116"/>
      <c r="C13" s="296" t="s">
        <v>143</v>
      </c>
      <c r="D13" s="172">
        <v>5</v>
      </c>
      <c r="E13" s="125" t="s">
        <v>21</v>
      </c>
      <c r="F13" s="172"/>
      <c r="G13" s="299">
        <f>+SUMIF(D$27:D$190,"5",G$27:G$190)</f>
        <v>74400</v>
      </c>
      <c r="H13" s="83"/>
      <c r="I13" s="154"/>
      <c r="J13" s="239"/>
      <c r="K13" s="112"/>
      <c r="L13" s="412" t="s">
        <v>24</v>
      </c>
      <c r="M13" s="413"/>
      <c r="N13" s="429" t="s">
        <v>158</v>
      </c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1"/>
    </row>
    <row r="14" spans="1:27" s="8" customFormat="1" ht="21" customHeight="1" thickBot="1" x14ac:dyDescent="0.3">
      <c r="A14" s="135"/>
      <c r="B14" s="117"/>
      <c r="C14" s="73" t="s">
        <v>144</v>
      </c>
      <c r="D14" s="118"/>
      <c r="E14" s="118"/>
      <c r="F14" s="118"/>
      <c r="G14" s="77">
        <f>G7+SUM(G10:G11)</f>
        <v>244720</v>
      </c>
      <c r="H14" s="119"/>
      <c r="I14" s="118"/>
      <c r="J14" s="303"/>
      <c r="K14" s="133"/>
      <c r="L14" s="435" t="s">
        <v>23</v>
      </c>
      <c r="M14" s="436"/>
      <c r="N14" s="437" t="s">
        <v>159</v>
      </c>
      <c r="O14" s="438"/>
      <c r="P14" s="438"/>
      <c r="Q14" s="438"/>
      <c r="R14" s="438"/>
      <c r="S14" s="438"/>
      <c r="T14" s="438"/>
      <c r="U14" s="438"/>
      <c r="V14" s="438"/>
      <c r="W14" s="438"/>
      <c r="X14" s="438"/>
      <c r="Y14" s="438"/>
      <c r="Z14" s="439"/>
    </row>
    <row r="15" spans="1:27" s="8" customFormat="1" ht="9" customHeight="1" thickBot="1" x14ac:dyDescent="0.3">
      <c r="A15" s="135"/>
      <c r="C15" s="9"/>
      <c r="I15" s="133"/>
      <c r="J15" s="133"/>
      <c r="K15" s="12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</row>
    <row r="16" spans="1:27" s="8" customFormat="1" ht="21" customHeight="1" thickBot="1" x14ac:dyDescent="0.3">
      <c r="A16" s="135"/>
      <c r="B16" s="314"/>
      <c r="C16" s="315" t="s">
        <v>87</v>
      </c>
      <c r="D16" s="140"/>
      <c r="E16" s="140" t="s">
        <v>1</v>
      </c>
      <c r="F16" s="140"/>
      <c r="G16" s="140" t="s">
        <v>57</v>
      </c>
      <c r="H16" s="140" t="s">
        <v>56</v>
      </c>
      <c r="I16" s="304" t="s">
        <v>146</v>
      </c>
      <c r="J16" s="316"/>
      <c r="K16" s="12"/>
      <c r="L16" s="3"/>
      <c r="M16" s="288" t="s">
        <v>160</v>
      </c>
      <c r="N16" s="2"/>
      <c r="O16" s="2"/>
      <c r="P16" s="2"/>
      <c r="Q16" s="2"/>
      <c r="R16" s="2"/>
      <c r="S16" s="440" t="s">
        <v>161</v>
      </c>
      <c r="T16" s="440"/>
      <c r="U16" s="440"/>
      <c r="V16" s="440"/>
      <c r="W16" s="440"/>
      <c r="X16" s="440"/>
      <c r="Y16" s="440"/>
      <c r="Z16" s="440"/>
    </row>
    <row r="17" spans="1:33" s="8" customFormat="1" ht="21" customHeight="1" x14ac:dyDescent="0.25">
      <c r="A17" s="135"/>
      <c r="B17" s="113"/>
      <c r="C17" s="109" t="s">
        <v>36</v>
      </c>
      <c r="D17" s="108"/>
      <c r="E17" s="108" t="s">
        <v>21</v>
      </c>
      <c r="F17" s="108"/>
      <c r="G17" s="87">
        <f>+SUM(V$27:V$190)</f>
        <v>1273.5</v>
      </c>
      <c r="H17" s="137" t="s">
        <v>55</v>
      </c>
      <c r="I17" s="168"/>
      <c r="J17" s="169"/>
      <c r="K17" s="12"/>
      <c r="L17" s="3"/>
      <c r="M17" s="306" t="s">
        <v>0</v>
      </c>
      <c r="N17" s="441" t="s">
        <v>48</v>
      </c>
      <c r="O17" s="442"/>
      <c r="P17" s="442"/>
      <c r="Q17" s="443"/>
      <c r="R17" s="287"/>
      <c r="S17" s="440" t="s">
        <v>162</v>
      </c>
      <c r="T17" s="440"/>
      <c r="U17" s="440"/>
      <c r="V17" s="440"/>
      <c r="W17" s="440"/>
      <c r="X17" s="440"/>
      <c r="Y17" s="440"/>
      <c r="Z17" s="440"/>
    </row>
    <row r="18" spans="1:33" s="8" customFormat="1" ht="21" customHeight="1" x14ac:dyDescent="0.25">
      <c r="A18" s="135"/>
      <c r="B18" s="114"/>
      <c r="C18" s="120">
        <v>2021</v>
      </c>
      <c r="D18" s="121"/>
      <c r="E18" s="121" t="s">
        <v>21</v>
      </c>
      <c r="F18" s="121"/>
      <c r="G18" s="78">
        <f>+SUM(W$27:W$190)</f>
        <v>13104.5</v>
      </c>
      <c r="H18" s="137" t="s">
        <v>55</v>
      </c>
      <c r="I18" s="102"/>
      <c r="J18" s="240"/>
      <c r="K18" s="12"/>
      <c r="L18" s="3"/>
      <c r="M18" s="292">
        <v>1</v>
      </c>
      <c r="N18" s="444" t="s">
        <v>107</v>
      </c>
      <c r="O18" s="444"/>
      <c r="P18" s="444"/>
      <c r="Q18" s="445"/>
      <c r="R18" s="287"/>
      <c r="S18" s="440"/>
      <c r="T18" s="440"/>
      <c r="U18" s="440"/>
      <c r="V18" s="440"/>
      <c r="W18" s="440"/>
      <c r="X18" s="440"/>
      <c r="Y18" s="440"/>
      <c r="Z18" s="440"/>
    </row>
    <row r="19" spans="1:33" s="8" customFormat="1" ht="21" customHeight="1" x14ac:dyDescent="0.25">
      <c r="A19" s="135"/>
      <c r="B19" s="113"/>
      <c r="C19" s="122">
        <v>2022</v>
      </c>
      <c r="D19" s="108"/>
      <c r="E19" s="108" t="s">
        <v>21</v>
      </c>
      <c r="F19" s="108"/>
      <c r="G19" s="78">
        <f>+SUM(X$27:X$190)</f>
        <v>12140</v>
      </c>
      <c r="H19" s="137" t="s">
        <v>55</v>
      </c>
      <c r="I19" s="235"/>
      <c r="J19" s="240"/>
      <c r="K19" s="12"/>
      <c r="L19" s="3"/>
      <c r="M19" s="292">
        <v>2</v>
      </c>
      <c r="N19" s="446" t="s">
        <v>54</v>
      </c>
      <c r="O19" s="446"/>
      <c r="P19" s="446"/>
      <c r="Q19" s="447"/>
      <c r="R19" s="287"/>
      <c r="S19" s="448" t="s">
        <v>163</v>
      </c>
      <c r="T19" s="448"/>
      <c r="U19" s="448"/>
      <c r="V19" s="448"/>
      <c r="W19" s="448"/>
      <c r="X19" s="448"/>
      <c r="Y19" s="448"/>
      <c r="Z19" s="448"/>
    </row>
    <row r="20" spans="1:33" s="8" customFormat="1" ht="21" customHeight="1" x14ac:dyDescent="0.25">
      <c r="A20" s="135"/>
      <c r="B20" s="114"/>
      <c r="C20" s="120" t="s">
        <v>37</v>
      </c>
      <c r="D20" s="121"/>
      <c r="E20" s="121" t="s">
        <v>21</v>
      </c>
      <c r="F20" s="121"/>
      <c r="G20" s="78">
        <f>+SUM(Y$27:Y$190)</f>
        <v>10999.999999999998</v>
      </c>
      <c r="H20" s="137" t="s">
        <v>55</v>
      </c>
      <c r="I20" s="102"/>
      <c r="J20" s="240"/>
      <c r="K20" s="12"/>
      <c r="L20" s="3"/>
      <c r="M20" s="292">
        <v>3</v>
      </c>
      <c r="N20" s="446" t="s">
        <v>46</v>
      </c>
      <c r="O20" s="446"/>
      <c r="P20" s="446"/>
      <c r="Q20" s="447"/>
      <c r="R20" s="287"/>
      <c r="S20" s="448"/>
      <c r="T20" s="448"/>
      <c r="U20" s="448"/>
      <c r="V20" s="448"/>
      <c r="W20" s="448"/>
      <c r="X20" s="448"/>
      <c r="Y20" s="448"/>
      <c r="Z20" s="448"/>
    </row>
    <row r="21" spans="1:33" ht="21" customHeight="1" x14ac:dyDescent="0.25">
      <c r="B21" s="123"/>
      <c r="C21" s="124" t="s">
        <v>38</v>
      </c>
      <c r="D21" s="125"/>
      <c r="E21" s="125" t="s">
        <v>21</v>
      </c>
      <c r="F21" s="125"/>
      <c r="G21" s="83">
        <f>+SUM(Z$27:Z$190)</f>
        <v>16625.000000000004</v>
      </c>
      <c r="H21" s="138" t="s">
        <v>55</v>
      </c>
      <c r="I21" s="236"/>
      <c r="J21" s="241"/>
      <c r="L21" s="3"/>
      <c r="M21" s="292">
        <v>4</v>
      </c>
      <c r="N21" s="446" t="s">
        <v>41</v>
      </c>
      <c r="O21" s="446"/>
      <c r="P21" s="446"/>
      <c r="Q21" s="447"/>
      <c r="R21" s="287"/>
      <c r="S21" s="2"/>
      <c r="T21" s="2"/>
      <c r="U21" s="355"/>
      <c r="V21" s="355"/>
      <c r="W21" s="355"/>
      <c r="X21" s="355"/>
      <c r="Y21" s="355"/>
      <c r="Z21" s="355"/>
    </row>
    <row r="22" spans="1:33" ht="21" customHeight="1" thickBot="1" x14ac:dyDescent="0.3">
      <c r="B22" s="123"/>
      <c r="C22" s="126" t="s">
        <v>5</v>
      </c>
      <c r="D22" s="125"/>
      <c r="E22" s="125"/>
      <c r="F22" s="125"/>
      <c r="G22" s="164">
        <f>+SUM(G17:G21)</f>
        <v>54143</v>
      </c>
      <c r="H22" s="60"/>
      <c r="I22" s="105"/>
      <c r="J22" s="242"/>
      <c r="L22" s="3"/>
      <c r="M22" s="293">
        <v>5</v>
      </c>
      <c r="N22" s="449" t="s">
        <v>49</v>
      </c>
      <c r="O22" s="449"/>
      <c r="P22" s="449"/>
      <c r="Q22" s="450"/>
      <c r="R22" s="287"/>
      <c r="S22" s="287"/>
      <c r="T22" s="2"/>
      <c r="U22" s="355"/>
      <c r="V22" s="355"/>
      <c r="W22" s="355"/>
      <c r="X22" s="355"/>
      <c r="Y22" s="355"/>
      <c r="Z22" s="355"/>
    </row>
    <row r="23" spans="1:33" ht="21" customHeight="1" thickBot="1" x14ac:dyDescent="0.3">
      <c r="B23" s="117"/>
      <c r="C23" s="127" t="s">
        <v>39</v>
      </c>
      <c r="D23" s="118"/>
      <c r="E23" s="118"/>
      <c r="F23" s="118"/>
      <c r="G23" s="77">
        <f>+G22/4.5</f>
        <v>12031.777777777777</v>
      </c>
      <c r="H23" s="74"/>
      <c r="I23" s="243"/>
      <c r="J23" s="233"/>
      <c r="L23" s="3"/>
      <c r="M23" s="2"/>
      <c r="N23" s="2"/>
      <c r="O23" s="2"/>
      <c r="P23" s="2"/>
      <c r="Q23" s="287"/>
      <c r="R23" s="287"/>
      <c r="S23" s="287"/>
      <c r="T23" s="287"/>
      <c r="U23" s="287"/>
      <c r="V23" s="287"/>
      <c r="W23" s="287"/>
      <c r="X23" s="287"/>
      <c r="Y23" s="287"/>
      <c r="Z23" s="287"/>
    </row>
    <row r="24" spans="1:33" ht="9" customHeight="1" x14ac:dyDescent="0.25"/>
    <row r="25" spans="1:33" s="128" customFormat="1" ht="21" customHeight="1" x14ac:dyDescent="0.3">
      <c r="A25" s="142"/>
      <c r="B25" s="406" t="s">
        <v>104</v>
      </c>
      <c r="C25" s="406"/>
      <c r="D25" s="406"/>
      <c r="E25" s="406"/>
      <c r="F25" s="406"/>
      <c r="G25" s="406"/>
      <c r="H25" s="406"/>
      <c r="I25" s="406"/>
      <c r="J25" s="451"/>
      <c r="K25" s="99"/>
      <c r="L25" s="405" t="s">
        <v>53</v>
      </c>
      <c r="M25" s="409"/>
      <c r="N25" s="409"/>
      <c r="O25" s="409"/>
      <c r="P25" s="409"/>
      <c r="Q25" s="409"/>
      <c r="R25" s="409"/>
      <c r="S25" s="409"/>
      <c r="T25" s="409"/>
      <c r="U25" s="409"/>
      <c r="V25" s="409"/>
      <c r="W25" s="409"/>
      <c r="X25" s="409"/>
      <c r="Y25" s="409"/>
      <c r="Z25" s="409"/>
      <c r="AA25" s="8"/>
    </row>
    <row r="26" spans="1:33" s="130" customFormat="1" ht="21" customHeight="1" x14ac:dyDescent="0.25">
      <c r="A26" s="143"/>
      <c r="B26" s="5" t="s">
        <v>3</v>
      </c>
      <c r="C26" s="54" t="s">
        <v>84</v>
      </c>
      <c r="D26" s="6" t="s">
        <v>0</v>
      </c>
      <c r="E26" s="6" t="s">
        <v>1</v>
      </c>
      <c r="F26" s="6"/>
      <c r="G26" s="6" t="s">
        <v>173</v>
      </c>
      <c r="H26" s="6" t="s">
        <v>165</v>
      </c>
      <c r="I26" s="6" t="s">
        <v>166</v>
      </c>
      <c r="J26" s="6" t="s">
        <v>63</v>
      </c>
      <c r="K26" s="100"/>
      <c r="L26" s="55" t="s">
        <v>153</v>
      </c>
      <c r="M26" s="55" t="s">
        <v>172</v>
      </c>
      <c r="N26" s="129" t="s">
        <v>25</v>
      </c>
      <c r="O26" s="129" t="s">
        <v>24</v>
      </c>
      <c r="P26" s="6" t="s">
        <v>23</v>
      </c>
      <c r="Q26" s="58" t="s">
        <v>31</v>
      </c>
      <c r="R26" s="58" t="s">
        <v>32</v>
      </c>
      <c r="S26" s="58" t="s">
        <v>33</v>
      </c>
      <c r="T26" s="58" t="s">
        <v>34</v>
      </c>
      <c r="U26" s="58" t="s">
        <v>35</v>
      </c>
      <c r="V26" s="58" t="s">
        <v>58</v>
      </c>
      <c r="W26" s="58" t="s">
        <v>59</v>
      </c>
      <c r="X26" s="58" t="s">
        <v>60</v>
      </c>
      <c r="Y26" s="58" t="s">
        <v>61</v>
      </c>
      <c r="Z26" s="58" t="s">
        <v>62</v>
      </c>
      <c r="AA26" s="8"/>
    </row>
    <row r="27" spans="1:33" ht="21" customHeight="1" x14ac:dyDescent="0.25">
      <c r="B27" s="8">
        <v>1</v>
      </c>
      <c r="C27" s="9" t="s">
        <v>134</v>
      </c>
      <c r="D27" s="226">
        <v>1</v>
      </c>
      <c r="E27" s="229" t="s">
        <v>112</v>
      </c>
      <c r="F27" s="229"/>
      <c r="G27" s="310">
        <v>78800</v>
      </c>
      <c r="H27" s="310">
        <v>13800</v>
      </c>
      <c r="I27" s="310">
        <v>5900</v>
      </c>
      <c r="J27" s="282">
        <f t="shared" ref="J27:J90" si="0">+IF(D27=1,(G27-H27-I27),IF(D27=2,(G27-H27-I27),0))</f>
        <v>59100</v>
      </c>
      <c r="L27" s="62">
        <v>10</v>
      </c>
      <c r="M27" s="8">
        <f>+L27*12</f>
        <v>120</v>
      </c>
      <c r="N27" s="311">
        <v>-10.892307692307691</v>
      </c>
      <c r="O27" s="62">
        <v>0</v>
      </c>
      <c r="P27" s="312">
        <f>+N27+O27+18</f>
        <v>7.1076923076923091</v>
      </c>
      <c r="Q27" s="63">
        <f>IFERROR(IF(AND((Q$192-$P27)/$M27&gt;0,(Q$192-$P27)/$M27&lt;1),(Q$192-$P27)/$M27,IF((Q$192-$P27)/$M27&gt;0,1,0)),0)</f>
        <v>0</v>
      </c>
      <c r="R27" s="63">
        <f>IFERROR(IF(AND((R$192-$P27)/$M27&gt;0,(R$192-$P27)/$M27&lt;1),(R$192-$P27)/$M27,IF((R$192-$P27)/$M27&gt;0,1,0)),0)</f>
        <v>9.0769230769230755E-2</v>
      </c>
      <c r="S27" s="63">
        <f>IFERROR(IF(AND((S$192-$P27)/$M27&gt;0,(S$192-$P27)/$M27&lt;1),(S$192-$P27)/$M27,IF((S$192-$P27)/$M27&gt;0,1,0)),0)</f>
        <v>0.19076923076923075</v>
      </c>
      <c r="T27" s="63">
        <f>IFERROR(IF(AND((T$192-$P27)/$M27&gt;0,(T$192-$P27)/$M27&lt;1),(T$192-$P27)/$M27,IF((T$192-$P27)/$M27&gt;0,1,0)),0)</f>
        <v>0.29076923076923072</v>
      </c>
      <c r="U27" s="63">
        <f>IFERROR(IF(AND((U$192-$P27)/$M27&gt;0,(U$192-$P27)/$M27&lt;1),(U$192-$P27)/$M27,IF((U$192-$P27)/$M27&gt;0,1,0)),0)</f>
        <v>0.39076923076923076</v>
      </c>
      <c r="V27" s="282">
        <f t="shared" ref="V27:V90" si="1">Q27*($G27-$H27)</f>
        <v>0</v>
      </c>
      <c r="W27" s="282">
        <f t="shared" ref="W27:W90" si="2">R27*($G27-$H27)-V27</f>
        <v>5899.9999999999991</v>
      </c>
      <c r="X27" s="282">
        <f t="shared" ref="X27:X90" si="3">S27*($G27-$H27)-SUM(V27:W27)</f>
        <v>6499.9999999999991</v>
      </c>
      <c r="Y27" s="282">
        <f t="shared" ref="Y27:Y90" si="4">T27*($G27-$H27)-SUM(V27:X27)</f>
        <v>6499.9999999999982</v>
      </c>
      <c r="Z27" s="282">
        <f t="shared" ref="Z27:Z90" si="5">U27*($G27-$H27)-SUM(V27:Y27)</f>
        <v>6500.0000000000036</v>
      </c>
      <c r="AB27" s="111"/>
      <c r="AC27" s="111"/>
      <c r="AD27" s="111"/>
      <c r="AE27" s="111"/>
      <c r="AF27" s="111"/>
      <c r="AG27" s="111"/>
    </row>
    <row r="28" spans="1:33" s="111" customFormat="1" ht="21" customHeight="1" x14ac:dyDescent="0.25">
      <c r="A28" s="136"/>
      <c r="B28" s="8">
        <v>2</v>
      </c>
      <c r="C28" s="9" t="s">
        <v>135</v>
      </c>
      <c r="D28" s="227">
        <v>5</v>
      </c>
      <c r="E28" s="229" t="s">
        <v>112</v>
      </c>
      <c r="F28" s="8"/>
      <c r="G28" s="310">
        <v>74400</v>
      </c>
      <c r="H28" s="310">
        <v>0</v>
      </c>
      <c r="I28" s="310">
        <v>0</v>
      </c>
      <c r="J28" s="282">
        <f>+IF(D28=1,(G28-H28-I28),IF(D28=2,(G28-H28-I28),0))</f>
        <v>0</v>
      </c>
      <c r="K28" s="133"/>
      <c r="L28" s="62">
        <v>16</v>
      </c>
      <c r="M28" s="8">
        <f t="shared" ref="M28:M91" si="6">+L28*12</f>
        <v>192</v>
      </c>
      <c r="N28" s="62">
        <v>48</v>
      </c>
      <c r="O28" s="62">
        <v>12</v>
      </c>
      <c r="P28" s="8">
        <f t="shared" ref="P28:P91" si="7">+N28+O28+18</f>
        <v>78</v>
      </c>
      <c r="Q28" s="63">
        <f t="shared" ref="Q28:U59" si="8">IFERROR(IF(AND((Q$192-$P28)/$M28&gt;0,(Q$192-$P28)/$M28&lt;1),(Q$192-$P28)/$M28,IF((Q$192-$P28)/$M28&gt;0,1,0)),0)</f>
        <v>0</v>
      </c>
      <c r="R28" s="63">
        <f t="shared" si="8"/>
        <v>0</v>
      </c>
      <c r="S28" s="63">
        <f t="shared" si="8"/>
        <v>0</v>
      </c>
      <c r="T28" s="63">
        <f t="shared" si="8"/>
        <v>0</v>
      </c>
      <c r="U28" s="63">
        <f t="shared" si="8"/>
        <v>0</v>
      </c>
      <c r="V28" s="282">
        <f t="shared" si="1"/>
        <v>0</v>
      </c>
      <c r="W28" s="282">
        <f t="shared" si="2"/>
        <v>0</v>
      </c>
      <c r="X28" s="282">
        <f t="shared" si="3"/>
        <v>0</v>
      </c>
      <c r="Y28" s="282">
        <f t="shared" si="4"/>
        <v>0</v>
      </c>
      <c r="Z28" s="282">
        <f t="shared" si="5"/>
        <v>0</v>
      </c>
      <c r="AA28" s="133"/>
      <c r="AB28" s="308"/>
      <c r="AC28" s="308"/>
      <c r="AD28" s="308"/>
    </row>
    <row r="29" spans="1:33" s="111" customFormat="1" ht="21" customHeight="1" x14ac:dyDescent="0.25">
      <c r="A29" s="136"/>
      <c r="B29" s="8">
        <v>3</v>
      </c>
      <c r="C29" s="230" t="s">
        <v>137</v>
      </c>
      <c r="D29" s="228">
        <v>1</v>
      </c>
      <c r="E29" s="8" t="s">
        <v>113</v>
      </c>
      <c r="F29" s="8"/>
      <c r="G29" s="310">
        <v>7800</v>
      </c>
      <c r="H29" s="310">
        <v>4380</v>
      </c>
      <c r="I29" s="310">
        <v>0</v>
      </c>
      <c r="J29" s="282">
        <f t="shared" si="0"/>
        <v>3420</v>
      </c>
      <c r="K29" s="133"/>
      <c r="L29" s="62">
        <v>1.5</v>
      </c>
      <c r="M29" s="8">
        <f t="shared" si="6"/>
        <v>18</v>
      </c>
      <c r="N29" s="62">
        <v>-12</v>
      </c>
      <c r="O29" s="62">
        <v>0</v>
      </c>
      <c r="P29" s="8">
        <f t="shared" si="7"/>
        <v>6</v>
      </c>
      <c r="Q29" s="63">
        <f t="shared" si="8"/>
        <v>0</v>
      </c>
      <c r="R29" s="63">
        <f t="shared" si="8"/>
        <v>0.66666666666666663</v>
      </c>
      <c r="S29" s="63">
        <f t="shared" si="8"/>
        <v>1</v>
      </c>
      <c r="T29" s="63">
        <f t="shared" si="8"/>
        <v>1</v>
      </c>
      <c r="U29" s="63">
        <f t="shared" si="8"/>
        <v>1</v>
      </c>
      <c r="V29" s="282">
        <f t="shared" si="1"/>
        <v>0</v>
      </c>
      <c r="W29" s="282">
        <f t="shared" si="2"/>
        <v>2280</v>
      </c>
      <c r="X29" s="282">
        <f t="shared" si="3"/>
        <v>1140</v>
      </c>
      <c r="Y29" s="282">
        <f t="shared" si="4"/>
        <v>0</v>
      </c>
      <c r="Z29" s="282">
        <f t="shared" si="5"/>
        <v>0</v>
      </c>
      <c r="AA29" s="133"/>
      <c r="AB29" s="307"/>
      <c r="AC29" s="307"/>
      <c r="AD29" s="307"/>
    </row>
    <row r="30" spans="1:33" s="111" customFormat="1" ht="21" customHeight="1" x14ac:dyDescent="0.25">
      <c r="A30" s="136"/>
      <c r="B30" s="8">
        <v>4</v>
      </c>
      <c r="C30" s="95" t="s">
        <v>139</v>
      </c>
      <c r="D30" s="228">
        <v>1</v>
      </c>
      <c r="E30" s="8" t="s">
        <v>79</v>
      </c>
      <c r="F30" s="8"/>
      <c r="G30" s="310">
        <v>1931</v>
      </c>
      <c r="H30" s="310">
        <v>233</v>
      </c>
      <c r="I30" s="310">
        <v>1698</v>
      </c>
      <c r="J30" s="282">
        <f t="shared" si="0"/>
        <v>0</v>
      </c>
      <c r="K30" s="133"/>
      <c r="L30" s="62">
        <v>1</v>
      </c>
      <c r="M30" s="8">
        <f t="shared" si="6"/>
        <v>12</v>
      </c>
      <c r="N30" s="62">
        <v>-21</v>
      </c>
      <c r="O30" s="62">
        <v>0</v>
      </c>
      <c r="P30" s="8">
        <f t="shared" si="7"/>
        <v>-3</v>
      </c>
      <c r="Q30" s="63">
        <f t="shared" si="8"/>
        <v>0.75</v>
      </c>
      <c r="R30" s="63">
        <f t="shared" si="8"/>
        <v>1</v>
      </c>
      <c r="S30" s="63">
        <f t="shared" si="8"/>
        <v>1</v>
      </c>
      <c r="T30" s="63">
        <f t="shared" si="8"/>
        <v>1</v>
      </c>
      <c r="U30" s="63">
        <f t="shared" si="8"/>
        <v>1</v>
      </c>
      <c r="V30" s="282">
        <f t="shared" si="1"/>
        <v>1273.5</v>
      </c>
      <c r="W30" s="282">
        <f t="shared" si="2"/>
        <v>424.5</v>
      </c>
      <c r="X30" s="282">
        <f t="shared" si="3"/>
        <v>0</v>
      </c>
      <c r="Y30" s="282">
        <f t="shared" si="4"/>
        <v>0</v>
      </c>
      <c r="Z30" s="282">
        <f t="shared" si="5"/>
        <v>0</v>
      </c>
      <c r="AA30" s="133"/>
      <c r="AB30" s="307"/>
      <c r="AC30" s="309"/>
      <c r="AD30" s="309"/>
    </row>
    <row r="31" spans="1:33" s="111" customFormat="1" ht="21" customHeight="1" x14ac:dyDescent="0.25">
      <c r="A31" s="136"/>
      <c r="B31" s="8">
        <v>5</v>
      </c>
      <c r="C31" s="9" t="s">
        <v>136</v>
      </c>
      <c r="D31" s="228">
        <v>3</v>
      </c>
      <c r="E31" s="8" t="s">
        <v>93</v>
      </c>
      <c r="F31" s="8"/>
      <c r="G31" s="310">
        <v>90000</v>
      </c>
      <c r="H31" s="310">
        <v>0</v>
      </c>
      <c r="I31" s="310">
        <v>0</v>
      </c>
      <c r="J31" s="282">
        <f t="shared" si="0"/>
        <v>0</v>
      </c>
      <c r="K31" s="133"/>
      <c r="L31" s="62">
        <v>8</v>
      </c>
      <c r="M31" s="8">
        <f t="shared" si="6"/>
        <v>96</v>
      </c>
      <c r="N31" s="62">
        <v>18</v>
      </c>
      <c r="O31" s="62">
        <v>12</v>
      </c>
      <c r="P31" s="8">
        <f t="shared" si="7"/>
        <v>48</v>
      </c>
      <c r="Q31" s="63">
        <f t="shared" si="8"/>
        <v>0</v>
      </c>
      <c r="R31" s="63">
        <f t="shared" si="8"/>
        <v>0</v>
      </c>
      <c r="S31" s="63">
        <f t="shared" si="8"/>
        <v>0</v>
      </c>
      <c r="T31" s="63">
        <f t="shared" si="8"/>
        <v>0</v>
      </c>
      <c r="U31" s="63">
        <f t="shared" si="8"/>
        <v>6.25E-2</v>
      </c>
      <c r="V31" s="282">
        <f t="shared" si="1"/>
        <v>0</v>
      </c>
      <c r="W31" s="282">
        <f t="shared" si="2"/>
        <v>0</v>
      </c>
      <c r="X31" s="282">
        <f t="shared" si="3"/>
        <v>0</v>
      </c>
      <c r="Y31" s="282">
        <f t="shared" si="4"/>
        <v>0</v>
      </c>
      <c r="Z31" s="282">
        <f t="shared" si="5"/>
        <v>5625</v>
      </c>
      <c r="AA31" s="133"/>
      <c r="AB31" s="307"/>
      <c r="AC31" s="309"/>
      <c r="AD31" s="309"/>
    </row>
    <row r="32" spans="1:33" s="111" customFormat="1" ht="21" customHeight="1" x14ac:dyDescent="0.25">
      <c r="A32" s="136"/>
      <c r="B32" s="12">
        <v>6</v>
      </c>
      <c r="C32" s="9" t="s">
        <v>138</v>
      </c>
      <c r="D32" s="228">
        <v>1</v>
      </c>
      <c r="E32" s="12" t="s">
        <v>92</v>
      </c>
      <c r="F32" s="12"/>
      <c r="G32" s="310">
        <v>22500</v>
      </c>
      <c r="H32" s="310">
        <v>0</v>
      </c>
      <c r="I32" s="310">
        <v>4700</v>
      </c>
      <c r="J32" s="282">
        <f t="shared" si="0"/>
        <v>17800</v>
      </c>
      <c r="K32" s="133"/>
      <c r="L32" s="62">
        <v>5</v>
      </c>
      <c r="M32" s="8">
        <f t="shared" si="6"/>
        <v>60</v>
      </c>
      <c r="N32" s="62">
        <v>-12</v>
      </c>
      <c r="O32" s="62">
        <v>0</v>
      </c>
      <c r="P32" s="8">
        <f t="shared" si="7"/>
        <v>6</v>
      </c>
      <c r="Q32" s="63">
        <f t="shared" si="8"/>
        <v>0</v>
      </c>
      <c r="R32" s="63">
        <f t="shared" si="8"/>
        <v>0.2</v>
      </c>
      <c r="S32" s="63">
        <f t="shared" si="8"/>
        <v>0.4</v>
      </c>
      <c r="T32" s="63">
        <f t="shared" si="8"/>
        <v>0.6</v>
      </c>
      <c r="U32" s="63">
        <f t="shared" si="8"/>
        <v>0.8</v>
      </c>
      <c r="V32" s="282">
        <f t="shared" si="1"/>
        <v>0</v>
      </c>
      <c r="W32" s="282">
        <f t="shared" si="2"/>
        <v>4500</v>
      </c>
      <c r="X32" s="282">
        <f t="shared" si="3"/>
        <v>4500</v>
      </c>
      <c r="Y32" s="282">
        <f t="shared" si="4"/>
        <v>4500</v>
      </c>
      <c r="Z32" s="282">
        <f t="shared" si="5"/>
        <v>4500</v>
      </c>
      <c r="AA32" s="133"/>
      <c r="AB32" s="307"/>
      <c r="AC32" s="309"/>
      <c r="AD32" s="309"/>
    </row>
    <row r="33" spans="1:30" s="111" customFormat="1" ht="21" customHeight="1" x14ac:dyDescent="0.25">
      <c r="A33" s="136"/>
      <c r="B33" s="12"/>
      <c r="C33" s="9"/>
      <c r="D33" s="12"/>
      <c r="E33" s="12"/>
      <c r="F33" s="12"/>
      <c r="G33" s="281"/>
      <c r="H33" s="281"/>
      <c r="I33" s="283"/>
      <c r="J33" s="282">
        <f t="shared" si="0"/>
        <v>0</v>
      </c>
      <c r="K33" s="133"/>
      <c r="L33" s="62"/>
      <c r="M33" s="8">
        <f t="shared" si="6"/>
        <v>0</v>
      </c>
      <c r="N33" s="62"/>
      <c r="O33" s="62"/>
      <c r="P33" s="8">
        <f t="shared" si="7"/>
        <v>18</v>
      </c>
      <c r="Q33" s="63">
        <f t="shared" si="8"/>
        <v>0</v>
      </c>
      <c r="R33" s="63">
        <f t="shared" si="8"/>
        <v>0</v>
      </c>
      <c r="S33" s="63">
        <f t="shared" si="8"/>
        <v>0</v>
      </c>
      <c r="T33" s="63">
        <f t="shared" si="8"/>
        <v>0</v>
      </c>
      <c r="U33" s="63">
        <f t="shared" si="8"/>
        <v>0</v>
      </c>
      <c r="V33" s="282">
        <f t="shared" si="1"/>
        <v>0</v>
      </c>
      <c r="W33" s="282">
        <f t="shared" si="2"/>
        <v>0</v>
      </c>
      <c r="X33" s="282">
        <f t="shared" si="3"/>
        <v>0</v>
      </c>
      <c r="Y33" s="282">
        <f t="shared" si="4"/>
        <v>0</v>
      </c>
      <c r="Z33" s="282">
        <f t="shared" si="5"/>
        <v>0</v>
      </c>
      <c r="AA33" s="133"/>
      <c r="AB33" s="307"/>
      <c r="AC33" s="309"/>
      <c r="AD33" s="309"/>
    </row>
    <row r="34" spans="1:30" s="111" customFormat="1" ht="21" customHeight="1" x14ac:dyDescent="0.25">
      <c r="A34" s="136"/>
      <c r="B34" s="12"/>
      <c r="C34" s="95"/>
      <c r="D34" s="12"/>
      <c r="E34" s="12"/>
      <c r="F34" s="12"/>
      <c r="G34" s="281"/>
      <c r="H34" s="281"/>
      <c r="I34" s="283"/>
      <c r="J34" s="282">
        <f t="shared" si="0"/>
        <v>0</v>
      </c>
      <c r="K34" s="133"/>
      <c r="L34" s="62"/>
      <c r="M34" s="8">
        <f t="shared" si="6"/>
        <v>0</v>
      </c>
      <c r="N34" s="62"/>
      <c r="O34" s="62"/>
      <c r="P34" s="8">
        <f t="shared" si="7"/>
        <v>18</v>
      </c>
      <c r="Q34" s="63">
        <f t="shared" si="8"/>
        <v>0</v>
      </c>
      <c r="R34" s="63">
        <f t="shared" si="8"/>
        <v>0</v>
      </c>
      <c r="S34" s="63">
        <f t="shared" si="8"/>
        <v>0</v>
      </c>
      <c r="T34" s="63">
        <f t="shared" si="8"/>
        <v>0</v>
      </c>
      <c r="U34" s="63">
        <f t="shared" si="8"/>
        <v>0</v>
      </c>
      <c r="V34" s="282">
        <f t="shared" si="1"/>
        <v>0</v>
      </c>
      <c r="W34" s="282">
        <f t="shared" si="2"/>
        <v>0</v>
      </c>
      <c r="X34" s="282">
        <f t="shared" si="3"/>
        <v>0</v>
      </c>
      <c r="Y34" s="282">
        <f t="shared" si="4"/>
        <v>0</v>
      </c>
      <c r="Z34" s="282">
        <f t="shared" si="5"/>
        <v>0</v>
      </c>
      <c r="AA34" s="133"/>
      <c r="AB34" s="307"/>
      <c r="AC34" s="309"/>
      <c r="AD34" s="309"/>
    </row>
    <row r="35" spans="1:30" s="132" customFormat="1" ht="21" customHeight="1" x14ac:dyDescent="0.25">
      <c r="A35" s="136"/>
      <c r="B35" s="12"/>
      <c r="C35" s="95"/>
      <c r="D35" s="12"/>
      <c r="E35" s="12"/>
      <c r="F35" s="12"/>
      <c r="G35" s="283"/>
      <c r="H35" s="281"/>
      <c r="I35" s="283"/>
      <c r="J35" s="282">
        <f t="shared" si="0"/>
        <v>0</v>
      </c>
      <c r="K35" s="131"/>
      <c r="L35" s="62"/>
      <c r="M35" s="8">
        <f t="shared" si="6"/>
        <v>0</v>
      </c>
      <c r="N35" s="62"/>
      <c r="O35" s="62"/>
      <c r="P35" s="8">
        <f t="shared" si="7"/>
        <v>18</v>
      </c>
      <c r="Q35" s="63">
        <f t="shared" si="8"/>
        <v>0</v>
      </c>
      <c r="R35" s="63">
        <f t="shared" si="8"/>
        <v>0</v>
      </c>
      <c r="S35" s="63">
        <f t="shared" si="8"/>
        <v>0</v>
      </c>
      <c r="T35" s="63">
        <f t="shared" si="8"/>
        <v>0</v>
      </c>
      <c r="U35" s="63">
        <f t="shared" si="8"/>
        <v>0</v>
      </c>
      <c r="V35" s="282">
        <f t="shared" si="1"/>
        <v>0</v>
      </c>
      <c r="W35" s="282">
        <f t="shared" si="2"/>
        <v>0</v>
      </c>
      <c r="X35" s="282">
        <f t="shared" si="3"/>
        <v>0</v>
      </c>
      <c r="Y35" s="282">
        <f t="shared" si="4"/>
        <v>0</v>
      </c>
      <c r="Z35" s="282">
        <f t="shared" si="5"/>
        <v>0</v>
      </c>
      <c r="AA35" s="131"/>
    </row>
    <row r="36" spans="1:30" s="111" customFormat="1" ht="21" customHeight="1" x14ac:dyDescent="0.25">
      <c r="A36" s="136"/>
      <c r="B36" s="12"/>
      <c r="C36" s="95"/>
      <c r="D36" s="12"/>
      <c r="E36" s="12"/>
      <c r="F36" s="12"/>
      <c r="G36" s="281"/>
      <c r="H36" s="281"/>
      <c r="I36" s="283"/>
      <c r="J36" s="282">
        <f t="shared" si="0"/>
        <v>0</v>
      </c>
      <c r="K36" s="133"/>
      <c r="L36" s="62"/>
      <c r="M36" s="8">
        <f t="shared" si="6"/>
        <v>0</v>
      </c>
      <c r="N36" s="62"/>
      <c r="O36" s="62"/>
      <c r="P36" s="8">
        <f t="shared" si="7"/>
        <v>18</v>
      </c>
      <c r="Q36" s="63">
        <f t="shared" si="8"/>
        <v>0</v>
      </c>
      <c r="R36" s="63">
        <f t="shared" si="8"/>
        <v>0</v>
      </c>
      <c r="S36" s="63">
        <f t="shared" si="8"/>
        <v>0</v>
      </c>
      <c r="T36" s="63">
        <f t="shared" si="8"/>
        <v>0</v>
      </c>
      <c r="U36" s="63">
        <f t="shared" si="8"/>
        <v>0</v>
      </c>
      <c r="V36" s="282">
        <f t="shared" si="1"/>
        <v>0</v>
      </c>
      <c r="W36" s="282">
        <f t="shared" si="2"/>
        <v>0</v>
      </c>
      <c r="X36" s="282">
        <f t="shared" si="3"/>
        <v>0</v>
      </c>
      <c r="Y36" s="282">
        <f t="shared" si="4"/>
        <v>0</v>
      </c>
      <c r="Z36" s="282">
        <f t="shared" si="5"/>
        <v>0</v>
      </c>
      <c r="AA36" s="133"/>
    </row>
    <row r="37" spans="1:30" s="111" customFormat="1" ht="21" customHeight="1" x14ac:dyDescent="0.25">
      <c r="A37" s="136"/>
      <c r="B37" s="12"/>
      <c r="C37" s="95"/>
      <c r="D37" s="12"/>
      <c r="E37" s="12"/>
      <c r="F37" s="12"/>
      <c r="G37" s="281"/>
      <c r="H37" s="281"/>
      <c r="I37" s="283"/>
      <c r="J37" s="282">
        <f t="shared" si="0"/>
        <v>0</v>
      </c>
      <c r="K37" s="133"/>
      <c r="L37" s="62"/>
      <c r="M37" s="8">
        <f t="shared" si="6"/>
        <v>0</v>
      </c>
      <c r="N37" s="62"/>
      <c r="O37" s="62"/>
      <c r="P37" s="8">
        <f t="shared" si="7"/>
        <v>18</v>
      </c>
      <c r="Q37" s="63">
        <f t="shared" si="8"/>
        <v>0</v>
      </c>
      <c r="R37" s="63">
        <f t="shared" si="8"/>
        <v>0</v>
      </c>
      <c r="S37" s="63">
        <f t="shared" si="8"/>
        <v>0</v>
      </c>
      <c r="T37" s="63">
        <f t="shared" si="8"/>
        <v>0</v>
      </c>
      <c r="U37" s="63">
        <f t="shared" si="8"/>
        <v>0</v>
      </c>
      <c r="V37" s="282">
        <f t="shared" si="1"/>
        <v>0</v>
      </c>
      <c r="W37" s="282">
        <f t="shared" si="2"/>
        <v>0</v>
      </c>
      <c r="X37" s="282">
        <f t="shared" si="3"/>
        <v>0</v>
      </c>
      <c r="Y37" s="282">
        <f t="shared" si="4"/>
        <v>0</v>
      </c>
      <c r="Z37" s="282">
        <f t="shared" si="5"/>
        <v>0</v>
      </c>
      <c r="AA37" s="133"/>
    </row>
    <row r="38" spans="1:30" s="111" customFormat="1" ht="21" customHeight="1" x14ac:dyDescent="0.25">
      <c r="A38" s="136"/>
      <c r="B38" s="12"/>
      <c r="C38" s="95"/>
      <c r="D38" s="12"/>
      <c r="E38" s="12"/>
      <c r="F38" s="12"/>
      <c r="G38" s="281"/>
      <c r="H38" s="281"/>
      <c r="I38" s="283"/>
      <c r="J38" s="282">
        <f t="shared" si="0"/>
        <v>0</v>
      </c>
      <c r="K38" s="133"/>
      <c r="L38" s="62"/>
      <c r="M38" s="8">
        <f t="shared" si="6"/>
        <v>0</v>
      </c>
      <c r="N38" s="62"/>
      <c r="O38" s="62"/>
      <c r="P38" s="8">
        <f t="shared" si="7"/>
        <v>18</v>
      </c>
      <c r="Q38" s="63">
        <f t="shared" si="8"/>
        <v>0</v>
      </c>
      <c r="R38" s="63">
        <f t="shared" si="8"/>
        <v>0</v>
      </c>
      <c r="S38" s="63">
        <f t="shared" si="8"/>
        <v>0</v>
      </c>
      <c r="T38" s="63">
        <f t="shared" si="8"/>
        <v>0</v>
      </c>
      <c r="U38" s="63">
        <f t="shared" si="8"/>
        <v>0</v>
      </c>
      <c r="V38" s="282">
        <f t="shared" si="1"/>
        <v>0</v>
      </c>
      <c r="W38" s="282">
        <f t="shared" si="2"/>
        <v>0</v>
      </c>
      <c r="X38" s="282">
        <f t="shared" si="3"/>
        <v>0</v>
      </c>
      <c r="Y38" s="282">
        <f t="shared" si="4"/>
        <v>0</v>
      </c>
      <c r="Z38" s="282">
        <f t="shared" si="5"/>
        <v>0</v>
      </c>
      <c r="AA38" s="133"/>
    </row>
    <row r="39" spans="1:30" s="111" customFormat="1" ht="21" customHeight="1" x14ac:dyDescent="0.25">
      <c r="A39" s="136"/>
      <c r="B39" s="12"/>
      <c r="C39" s="95"/>
      <c r="D39" s="12"/>
      <c r="E39" s="12"/>
      <c r="F39" s="12"/>
      <c r="G39" s="281"/>
      <c r="H39" s="281"/>
      <c r="I39" s="283"/>
      <c r="J39" s="282">
        <f t="shared" si="0"/>
        <v>0</v>
      </c>
      <c r="K39" s="133"/>
      <c r="L39" s="62"/>
      <c r="M39" s="8">
        <f t="shared" si="6"/>
        <v>0</v>
      </c>
      <c r="N39" s="62"/>
      <c r="O39" s="62"/>
      <c r="P39" s="8">
        <f t="shared" si="7"/>
        <v>18</v>
      </c>
      <c r="Q39" s="63">
        <f t="shared" si="8"/>
        <v>0</v>
      </c>
      <c r="R39" s="63">
        <f t="shared" si="8"/>
        <v>0</v>
      </c>
      <c r="S39" s="63">
        <f t="shared" si="8"/>
        <v>0</v>
      </c>
      <c r="T39" s="63">
        <f t="shared" si="8"/>
        <v>0</v>
      </c>
      <c r="U39" s="63">
        <f t="shared" si="8"/>
        <v>0</v>
      </c>
      <c r="V39" s="282">
        <f t="shared" si="1"/>
        <v>0</v>
      </c>
      <c r="W39" s="282">
        <f t="shared" si="2"/>
        <v>0</v>
      </c>
      <c r="X39" s="282">
        <f t="shared" si="3"/>
        <v>0</v>
      </c>
      <c r="Y39" s="282">
        <f t="shared" si="4"/>
        <v>0</v>
      </c>
      <c r="Z39" s="282">
        <f t="shared" si="5"/>
        <v>0</v>
      </c>
      <c r="AA39" s="133"/>
    </row>
    <row r="40" spans="1:30" s="111" customFormat="1" ht="21" customHeight="1" x14ac:dyDescent="0.25">
      <c r="A40" s="136"/>
      <c r="B40" s="12"/>
      <c r="C40" s="95"/>
      <c r="D40" s="12"/>
      <c r="E40" s="12"/>
      <c r="F40" s="12"/>
      <c r="G40" s="281"/>
      <c r="H40" s="281"/>
      <c r="I40" s="283"/>
      <c r="J40" s="282">
        <f t="shared" si="0"/>
        <v>0</v>
      </c>
      <c r="K40" s="133"/>
      <c r="L40" s="62"/>
      <c r="M40" s="8">
        <f t="shared" si="6"/>
        <v>0</v>
      </c>
      <c r="N40" s="62"/>
      <c r="O40" s="62"/>
      <c r="P40" s="8">
        <f t="shared" si="7"/>
        <v>18</v>
      </c>
      <c r="Q40" s="63">
        <f t="shared" si="8"/>
        <v>0</v>
      </c>
      <c r="R40" s="63">
        <f t="shared" si="8"/>
        <v>0</v>
      </c>
      <c r="S40" s="63">
        <f t="shared" si="8"/>
        <v>0</v>
      </c>
      <c r="T40" s="63">
        <f t="shared" si="8"/>
        <v>0</v>
      </c>
      <c r="U40" s="63">
        <f t="shared" si="8"/>
        <v>0</v>
      </c>
      <c r="V40" s="282">
        <f t="shared" si="1"/>
        <v>0</v>
      </c>
      <c r="W40" s="282">
        <f t="shared" si="2"/>
        <v>0</v>
      </c>
      <c r="X40" s="282">
        <f t="shared" si="3"/>
        <v>0</v>
      </c>
      <c r="Y40" s="282">
        <f t="shared" si="4"/>
        <v>0</v>
      </c>
      <c r="Z40" s="282">
        <f t="shared" si="5"/>
        <v>0</v>
      </c>
      <c r="AA40" s="133"/>
    </row>
    <row r="41" spans="1:30" s="111" customFormat="1" ht="21" customHeight="1" x14ac:dyDescent="0.25">
      <c r="A41" s="136"/>
      <c r="B41" s="12"/>
      <c r="C41" s="95"/>
      <c r="D41" s="12"/>
      <c r="E41" s="12"/>
      <c r="F41" s="12"/>
      <c r="G41" s="283"/>
      <c r="H41" s="283"/>
      <c r="I41" s="283"/>
      <c r="J41" s="282">
        <f t="shared" si="0"/>
        <v>0</v>
      </c>
      <c r="K41" s="133"/>
      <c r="L41" s="62"/>
      <c r="M41" s="8">
        <f t="shared" si="6"/>
        <v>0</v>
      </c>
      <c r="N41" s="62"/>
      <c r="O41" s="62"/>
      <c r="P41" s="8">
        <f t="shared" si="7"/>
        <v>18</v>
      </c>
      <c r="Q41" s="63">
        <f t="shared" si="8"/>
        <v>0</v>
      </c>
      <c r="R41" s="63">
        <f t="shared" si="8"/>
        <v>0</v>
      </c>
      <c r="S41" s="63">
        <f t="shared" si="8"/>
        <v>0</v>
      </c>
      <c r="T41" s="63">
        <f t="shared" si="8"/>
        <v>0</v>
      </c>
      <c r="U41" s="63">
        <f t="shared" si="8"/>
        <v>0</v>
      </c>
      <c r="V41" s="282">
        <f t="shared" si="1"/>
        <v>0</v>
      </c>
      <c r="W41" s="282">
        <f t="shared" si="2"/>
        <v>0</v>
      </c>
      <c r="X41" s="282">
        <f t="shared" si="3"/>
        <v>0</v>
      </c>
      <c r="Y41" s="282">
        <f t="shared" si="4"/>
        <v>0</v>
      </c>
      <c r="Z41" s="282">
        <f t="shared" si="5"/>
        <v>0</v>
      </c>
      <c r="AA41" s="133"/>
    </row>
    <row r="42" spans="1:30" s="111" customFormat="1" ht="21" customHeight="1" x14ac:dyDescent="0.25">
      <c r="A42" s="136"/>
      <c r="B42" s="12"/>
      <c r="C42" s="230"/>
      <c r="D42" s="229"/>
      <c r="E42" s="12"/>
      <c r="F42" s="12"/>
      <c r="G42" s="281"/>
      <c r="H42" s="281"/>
      <c r="I42" s="283"/>
      <c r="J42" s="282">
        <f t="shared" si="0"/>
        <v>0</v>
      </c>
      <c r="K42" s="133"/>
      <c r="L42" s="62"/>
      <c r="M42" s="8">
        <f t="shared" si="6"/>
        <v>0</v>
      </c>
      <c r="N42" s="62"/>
      <c r="O42" s="62"/>
      <c r="P42" s="8">
        <f t="shared" si="7"/>
        <v>18</v>
      </c>
      <c r="Q42" s="63">
        <f t="shared" si="8"/>
        <v>0</v>
      </c>
      <c r="R42" s="63">
        <f t="shared" si="8"/>
        <v>0</v>
      </c>
      <c r="S42" s="63">
        <f t="shared" si="8"/>
        <v>0</v>
      </c>
      <c r="T42" s="63">
        <f t="shared" si="8"/>
        <v>0</v>
      </c>
      <c r="U42" s="63">
        <f t="shared" si="8"/>
        <v>0</v>
      </c>
      <c r="V42" s="282">
        <f t="shared" si="1"/>
        <v>0</v>
      </c>
      <c r="W42" s="282">
        <f t="shared" si="2"/>
        <v>0</v>
      </c>
      <c r="X42" s="282">
        <f t="shared" si="3"/>
        <v>0</v>
      </c>
      <c r="Y42" s="282">
        <f t="shared" si="4"/>
        <v>0</v>
      </c>
      <c r="Z42" s="282">
        <f t="shared" si="5"/>
        <v>0</v>
      </c>
      <c r="AA42" s="133"/>
    </row>
    <row r="43" spans="1:30" s="132" customFormat="1" ht="21" customHeight="1" x14ac:dyDescent="0.25">
      <c r="A43" s="136"/>
      <c r="B43" s="12"/>
      <c r="C43" s="95"/>
      <c r="D43" s="12"/>
      <c r="E43" s="12"/>
      <c r="F43" s="12"/>
      <c r="G43" s="283"/>
      <c r="H43" s="283"/>
      <c r="I43" s="283"/>
      <c r="J43" s="282">
        <f t="shared" si="0"/>
        <v>0</v>
      </c>
      <c r="K43" s="131"/>
      <c r="L43" s="62"/>
      <c r="M43" s="8">
        <f t="shared" si="6"/>
        <v>0</v>
      </c>
      <c r="N43" s="62"/>
      <c r="O43" s="62"/>
      <c r="P43" s="8">
        <f t="shared" si="7"/>
        <v>18</v>
      </c>
      <c r="Q43" s="63">
        <f t="shared" si="8"/>
        <v>0</v>
      </c>
      <c r="R43" s="63">
        <f t="shared" si="8"/>
        <v>0</v>
      </c>
      <c r="S43" s="63">
        <f t="shared" si="8"/>
        <v>0</v>
      </c>
      <c r="T43" s="63">
        <f t="shared" si="8"/>
        <v>0</v>
      </c>
      <c r="U43" s="63">
        <f t="shared" si="8"/>
        <v>0</v>
      </c>
      <c r="V43" s="282">
        <f t="shared" si="1"/>
        <v>0</v>
      </c>
      <c r="W43" s="282">
        <f t="shared" si="2"/>
        <v>0</v>
      </c>
      <c r="X43" s="282">
        <f t="shared" si="3"/>
        <v>0</v>
      </c>
      <c r="Y43" s="282">
        <f t="shared" si="4"/>
        <v>0</v>
      </c>
      <c r="Z43" s="282">
        <f t="shared" si="5"/>
        <v>0</v>
      </c>
      <c r="AA43" s="131"/>
    </row>
    <row r="44" spans="1:30" s="145" customFormat="1" ht="21" customHeight="1" x14ac:dyDescent="0.25">
      <c r="A44" s="224"/>
      <c r="B44" s="12"/>
      <c r="C44" s="225"/>
      <c r="D44" s="101"/>
      <c r="E44" s="101"/>
      <c r="F44" s="101"/>
      <c r="G44" s="284"/>
      <c r="H44" s="284"/>
      <c r="I44" s="284"/>
      <c r="J44" s="282">
        <f t="shared" si="0"/>
        <v>0</v>
      </c>
      <c r="K44" s="144"/>
      <c r="L44" s="62"/>
      <c r="M44" s="8">
        <f t="shared" si="6"/>
        <v>0</v>
      </c>
      <c r="N44" s="62"/>
      <c r="O44" s="62"/>
      <c r="P44" s="8">
        <f t="shared" si="7"/>
        <v>18</v>
      </c>
      <c r="Q44" s="63">
        <f t="shared" si="8"/>
        <v>0</v>
      </c>
      <c r="R44" s="63">
        <f t="shared" si="8"/>
        <v>0</v>
      </c>
      <c r="S44" s="63">
        <f t="shared" si="8"/>
        <v>0</v>
      </c>
      <c r="T44" s="63">
        <f t="shared" si="8"/>
        <v>0</v>
      </c>
      <c r="U44" s="63">
        <f t="shared" si="8"/>
        <v>0</v>
      </c>
      <c r="V44" s="282">
        <f t="shared" si="1"/>
        <v>0</v>
      </c>
      <c r="W44" s="282">
        <f t="shared" si="2"/>
        <v>0</v>
      </c>
      <c r="X44" s="282">
        <f t="shared" si="3"/>
        <v>0</v>
      </c>
      <c r="Y44" s="282">
        <f t="shared" si="4"/>
        <v>0</v>
      </c>
      <c r="Z44" s="282">
        <f t="shared" si="5"/>
        <v>0</v>
      </c>
      <c r="AA44" s="144"/>
    </row>
    <row r="45" spans="1:30" s="111" customFormat="1" ht="21" customHeight="1" x14ac:dyDescent="0.25">
      <c r="A45" s="136"/>
      <c r="B45" s="12"/>
      <c r="C45" s="95"/>
      <c r="D45" s="12"/>
      <c r="E45" s="12"/>
      <c r="F45" s="12"/>
      <c r="G45" s="281"/>
      <c r="H45" s="281"/>
      <c r="I45" s="283"/>
      <c r="J45" s="282">
        <f t="shared" si="0"/>
        <v>0</v>
      </c>
      <c r="K45" s="133"/>
      <c r="L45" s="62"/>
      <c r="M45" s="8">
        <f t="shared" si="6"/>
        <v>0</v>
      </c>
      <c r="N45" s="62"/>
      <c r="O45" s="62"/>
      <c r="P45" s="8">
        <f t="shared" si="7"/>
        <v>18</v>
      </c>
      <c r="Q45" s="63">
        <f t="shared" si="8"/>
        <v>0</v>
      </c>
      <c r="R45" s="63">
        <f t="shared" si="8"/>
        <v>0</v>
      </c>
      <c r="S45" s="63">
        <f t="shared" si="8"/>
        <v>0</v>
      </c>
      <c r="T45" s="63">
        <f t="shared" si="8"/>
        <v>0</v>
      </c>
      <c r="U45" s="63">
        <f t="shared" si="8"/>
        <v>0</v>
      </c>
      <c r="V45" s="282">
        <f t="shared" si="1"/>
        <v>0</v>
      </c>
      <c r="W45" s="282">
        <f t="shared" si="2"/>
        <v>0</v>
      </c>
      <c r="X45" s="282">
        <f t="shared" si="3"/>
        <v>0</v>
      </c>
      <c r="Y45" s="282">
        <f t="shared" si="4"/>
        <v>0</v>
      </c>
      <c r="Z45" s="282">
        <f t="shared" si="5"/>
        <v>0</v>
      </c>
      <c r="AA45" s="133"/>
    </row>
    <row r="46" spans="1:30" s="132" customFormat="1" ht="21" customHeight="1" x14ac:dyDescent="0.25">
      <c r="A46" s="136"/>
      <c r="B46" s="12"/>
      <c r="C46" s="95"/>
      <c r="D46" s="12"/>
      <c r="E46" s="12"/>
      <c r="F46" s="12"/>
      <c r="G46" s="281"/>
      <c r="H46" s="281"/>
      <c r="I46" s="283"/>
      <c r="J46" s="282">
        <f t="shared" si="0"/>
        <v>0</v>
      </c>
      <c r="K46" s="131"/>
      <c r="L46" s="62"/>
      <c r="M46" s="8">
        <f t="shared" si="6"/>
        <v>0</v>
      </c>
      <c r="N46" s="62"/>
      <c r="O46" s="62"/>
      <c r="P46" s="8">
        <f t="shared" si="7"/>
        <v>18</v>
      </c>
      <c r="Q46" s="63">
        <f t="shared" si="8"/>
        <v>0</v>
      </c>
      <c r="R46" s="63">
        <f t="shared" si="8"/>
        <v>0</v>
      </c>
      <c r="S46" s="63">
        <f t="shared" si="8"/>
        <v>0</v>
      </c>
      <c r="T46" s="63">
        <f t="shared" si="8"/>
        <v>0</v>
      </c>
      <c r="U46" s="63">
        <f t="shared" si="8"/>
        <v>0</v>
      </c>
      <c r="V46" s="282">
        <f t="shared" si="1"/>
        <v>0</v>
      </c>
      <c r="W46" s="282">
        <f t="shared" si="2"/>
        <v>0</v>
      </c>
      <c r="X46" s="282">
        <f t="shared" si="3"/>
        <v>0</v>
      </c>
      <c r="Y46" s="282">
        <f t="shared" si="4"/>
        <v>0</v>
      </c>
      <c r="Z46" s="282">
        <f t="shared" si="5"/>
        <v>0</v>
      </c>
      <c r="AA46" s="131"/>
    </row>
    <row r="47" spans="1:30" s="145" customFormat="1" ht="21" customHeight="1" x14ac:dyDescent="0.25">
      <c r="A47" s="224"/>
      <c r="B47" s="12"/>
      <c r="C47" s="225"/>
      <c r="D47" s="101"/>
      <c r="E47" s="101"/>
      <c r="F47" s="101"/>
      <c r="G47" s="284"/>
      <c r="H47" s="284"/>
      <c r="I47" s="284"/>
      <c r="J47" s="282">
        <f t="shared" si="0"/>
        <v>0</v>
      </c>
      <c r="K47" s="144"/>
      <c r="L47" s="62"/>
      <c r="M47" s="8">
        <f t="shared" si="6"/>
        <v>0</v>
      </c>
      <c r="N47" s="62"/>
      <c r="O47" s="62"/>
      <c r="P47" s="8">
        <f t="shared" si="7"/>
        <v>18</v>
      </c>
      <c r="Q47" s="63">
        <f t="shared" si="8"/>
        <v>0</v>
      </c>
      <c r="R47" s="63">
        <f t="shared" si="8"/>
        <v>0</v>
      </c>
      <c r="S47" s="63">
        <f t="shared" si="8"/>
        <v>0</v>
      </c>
      <c r="T47" s="63">
        <f t="shared" si="8"/>
        <v>0</v>
      </c>
      <c r="U47" s="63">
        <f t="shared" si="8"/>
        <v>0</v>
      </c>
      <c r="V47" s="282">
        <f t="shared" si="1"/>
        <v>0</v>
      </c>
      <c r="W47" s="282">
        <f t="shared" si="2"/>
        <v>0</v>
      </c>
      <c r="X47" s="282">
        <f t="shared" si="3"/>
        <v>0</v>
      </c>
      <c r="Y47" s="282">
        <f t="shared" si="4"/>
        <v>0</v>
      </c>
      <c r="Z47" s="282">
        <f t="shared" si="5"/>
        <v>0</v>
      </c>
      <c r="AA47" s="144"/>
    </row>
    <row r="48" spans="1:30" s="132" customFormat="1" ht="21" customHeight="1" x14ac:dyDescent="0.25">
      <c r="A48" s="136"/>
      <c r="B48" s="12"/>
      <c r="C48" s="95"/>
      <c r="D48" s="12"/>
      <c r="E48" s="12"/>
      <c r="F48" s="12"/>
      <c r="G48" s="281"/>
      <c r="H48" s="281"/>
      <c r="I48" s="283"/>
      <c r="J48" s="282">
        <f t="shared" si="0"/>
        <v>0</v>
      </c>
      <c r="K48" s="131"/>
      <c r="L48" s="62"/>
      <c r="M48" s="8">
        <f t="shared" si="6"/>
        <v>0</v>
      </c>
      <c r="N48" s="62"/>
      <c r="O48" s="62"/>
      <c r="P48" s="8">
        <f t="shared" si="7"/>
        <v>18</v>
      </c>
      <c r="Q48" s="63">
        <f t="shared" si="8"/>
        <v>0</v>
      </c>
      <c r="R48" s="63">
        <f t="shared" si="8"/>
        <v>0</v>
      </c>
      <c r="S48" s="63">
        <f t="shared" si="8"/>
        <v>0</v>
      </c>
      <c r="T48" s="63">
        <f t="shared" si="8"/>
        <v>0</v>
      </c>
      <c r="U48" s="63">
        <f t="shared" si="8"/>
        <v>0</v>
      </c>
      <c r="V48" s="282">
        <f t="shared" si="1"/>
        <v>0</v>
      </c>
      <c r="W48" s="282">
        <f t="shared" si="2"/>
        <v>0</v>
      </c>
      <c r="X48" s="282">
        <f t="shared" si="3"/>
        <v>0</v>
      </c>
      <c r="Y48" s="282">
        <f t="shared" si="4"/>
        <v>0</v>
      </c>
      <c r="Z48" s="282">
        <f t="shared" si="5"/>
        <v>0</v>
      </c>
      <c r="AA48" s="131"/>
    </row>
    <row r="49" spans="1:27" s="132" customFormat="1" ht="21" customHeight="1" x14ac:dyDescent="0.25">
      <c r="A49" s="136"/>
      <c r="B49" s="12"/>
      <c r="C49" s="95"/>
      <c r="D49" s="12"/>
      <c r="E49" s="12"/>
      <c r="F49" s="12"/>
      <c r="G49" s="281"/>
      <c r="H49" s="281"/>
      <c r="I49" s="283"/>
      <c r="J49" s="282">
        <f t="shared" si="0"/>
        <v>0</v>
      </c>
      <c r="K49" s="131"/>
      <c r="L49" s="62"/>
      <c r="M49" s="8">
        <f t="shared" si="6"/>
        <v>0</v>
      </c>
      <c r="N49" s="62"/>
      <c r="O49" s="62"/>
      <c r="P49" s="8">
        <f t="shared" si="7"/>
        <v>18</v>
      </c>
      <c r="Q49" s="63">
        <f t="shared" si="8"/>
        <v>0</v>
      </c>
      <c r="R49" s="63">
        <f t="shared" si="8"/>
        <v>0</v>
      </c>
      <c r="S49" s="63">
        <f t="shared" si="8"/>
        <v>0</v>
      </c>
      <c r="T49" s="63">
        <f t="shared" si="8"/>
        <v>0</v>
      </c>
      <c r="U49" s="63">
        <f t="shared" si="8"/>
        <v>0</v>
      </c>
      <c r="V49" s="282">
        <f t="shared" si="1"/>
        <v>0</v>
      </c>
      <c r="W49" s="282">
        <f t="shared" si="2"/>
        <v>0</v>
      </c>
      <c r="X49" s="282">
        <f t="shared" si="3"/>
        <v>0</v>
      </c>
      <c r="Y49" s="282">
        <f t="shared" si="4"/>
        <v>0</v>
      </c>
      <c r="Z49" s="282">
        <f t="shared" si="5"/>
        <v>0</v>
      </c>
      <c r="AA49" s="131"/>
    </row>
    <row r="50" spans="1:27" s="132" customFormat="1" ht="21" customHeight="1" x14ac:dyDescent="0.25">
      <c r="A50" s="136"/>
      <c r="B50" s="12"/>
      <c r="C50" s="95"/>
      <c r="D50" s="12"/>
      <c r="E50" s="12"/>
      <c r="F50" s="12"/>
      <c r="G50" s="281"/>
      <c r="H50" s="281"/>
      <c r="I50" s="283"/>
      <c r="J50" s="282">
        <f t="shared" si="0"/>
        <v>0</v>
      </c>
      <c r="K50" s="131"/>
      <c r="L50" s="62"/>
      <c r="M50" s="8">
        <f t="shared" si="6"/>
        <v>0</v>
      </c>
      <c r="N50" s="62"/>
      <c r="O50" s="62"/>
      <c r="P50" s="8">
        <f t="shared" si="7"/>
        <v>18</v>
      </c>
      <c r="Q50" s="63">
        <f t="shared" si="8"/>
        <v>0</v>
      </c>
      <c r="R50" s="63">
        <f t="shared" si="8"/>
        <v>0</v>
      </c>
      <c r="S50" s="63">
        <f t="shared" si="8"/>
        <v>0</v>
      </c>
      <c r="T50" s="63">
        <f t="shared" si="8"/>
        <v>0</v>
      </c>
      <c r="U50" s="63">
        <f t="shared" si="8"/>
        <v>0</v>
      </c>
      <c r="V50" s="282">
        <f t="shared" si="1"/>
        <v>0</v>
      </c>
      <c r="W50" s="282">
        <f t="shared" si="2"/>
        <v>0</v>
      </c>
      <c r="X50" s="282">
        <f t="shared" si="3"/>
        <v>0</v>
      </c>
      <c r="Y50" s="282">
        <f t="shared" si="4"/>
        <v>0</v>
      </c>
      <c r="Z50" s="282">
        <f t="shared" si="5"/>
        <v>0</v>
      </c>
      <c r="AA50" s="131"/>
    </row>
    <row r="51" spans="1:27" s="111" customFormat="1" ht="21" customHeight="1" x14ac:dyDescent="0.25">
      <c r="A51" s="136"/>
      <c r="B51" s="12"/>
      <c r="C51" s="95"/>
      <c r="D51" s="12"/>
      <c r="E51" s="12"/>
      <c r="F51" s="12"/>
      <c r="G51" s="281"/>
      <c r="H51" s="281"/>
      <c r="I51" s="283"/>
      <c r="J51" s="282">
        <f t="shared" si="0"/>
        <v>0</v>
      </c>
      <c r="K51" s="133"/>
      <c r="L51" s="62"/>
      <c r="M51" s="8">
        <f t="shared" si="6"/>
        <v>0</v>
      </c>
      <c r="N51" s="62"/>
      <c r="O51" s="62"/>
      <c r="P51" s="8">
        <f t="shared" si="7"/>
        <v>18</v>
      </c>
      <c r="Q51" s="63">
        <f t="shared" si="8"/>
        <v>0</v>
      </c>
      <c r="R51" s="63">
        <f t="shared" si="8"/>
        <v>0</v>
      </c>
      <c r="S51" s="63">
        <f t="shared" si="8"/>
        <v>0</v>
      </c>
      <c r="T51" s="63">
        <f t="shared" si="8"/>
        <v>0</v>
      </c>
      <c r="U51" s="63">
        <f t="shared" si="8"/>
        <v>0</v>
      </c>
      <c r="V51" s="282">
        <f t="shared" si="1"/>
        <v>0</v>
      </c>
      <c r="W51" s="282">
        <f t="shared" si="2"/>
        <v>0</v>
      </c>
      <c r="X51" s="282">
        <f t="shared" si="3"/>
        <v>0</v>
      </c>
      <c r="Y51" s="282">
        <f t="shared" si="4"/>
        <v>0</v>
      </c>
      <c r="Z51" s="282">
        <f t="shared" si="5"/>
        <v>0</v>
      </c>
      <c r="AA51" s="133"/>
    </row>
    <row r="52" spans="1:27" s="111" customFormat="1" ht="21" customHeight="1" x14ac:dyDescent="0.25">
      <c r="A52" s="136"/>
      <c r="B52" s="12"/>
      <c r="C52" s="95"/>
      <c r="D52" s="12"/>
      <c r="E52" s="12"/>
      <c r="F52" s="12"/>
      <c r="G52" s="281"/>
      <c r="H52" s="281"/>
      <c r="I52" s="283"/>
      <c r="J52" s="282">
        <f t="shared" si="0"/>
        <v>0</v>
      </c>
      <c r="K52" s="133"/>
      <c r="L52" s="62"/>
      <c r="M52" s="8">
        <f t="shared" si="6"/>
        <v>0</v>
      </c>
      <c r="N52" s="62"/>
      <c r="O52" s="62"/>
      <c r="P52" s="8">
        <f t="shared" si="7"/>
        <v>18</v>
      </c>
      <c r="Q52" s="63">
        <f t="shared" si="8"/>
        <v>0</v>
      </c>
      <c r="R52" s="63">
        <f t="shared" si="8"/>
        <v>0</v>
      </c>
      <c r="S52" s="63">
        <f t="shared" si="8"/>
        <v>0</v>
      </c>
      <c r="T52" s="63">
        <f t="shared" si="8"/>
        <v>0</v>
      </c>
      <c r="U52" s="63">
        <f t="shared" si="8"/>
        <v>0</v>
      </c>
      <c r="V52" s="282">
        <f t="shared" si="1"/>
        <v>0</v>
      </c>
      <c r="W52" s="282">
        <f t="shared" si="2"/>
        <v>0</v>
      </c>
      <c r="X52" s="282">
        <f t="shared" si="3"/>
        <v>0</v>
      </c>
      <c r="Y52" s="282">
        <f t="shared" si="4"/>
        <v>0</v>
      </c>
      <c r="Z52" s="282">
        <f t="shared" si="5"/>
        <v>0</v>
      </c>
      <c r="AA52" s="133"/>
    </row>
    <row r="53" spans="1:27" s="111" customFormat="1" ht="21" customHeight="1" x14ac:dyDescent="0.25">
      <c r="A53" s="136"/>
      <c r="B53" s="12"/>
      <c r="C53" s="95"/>
      <c r="D53" s="12"/>
      <c r="E53" s="12"/>
      <c r="F53" s="12"/>
      <c r="G53" s="281"/>
      <c r="H53" s="281"/>
      <c r="I53" s="283"/>
      <c r="J53" s="282">
        <f t="shared" si="0"/>
        <v>0</v>
      </c>
      <c r="K53" s="133"/>
      <c r="L53" s="62"/>
      <c r="M53" s="8">
        <f t="shared" si="6"/>
        <v>0</v>
      </c>
      <c r="N53" s="62"/>
      <c r="O53" s="62"/>
      <c r="P53" s="8">
        <f t="shared" si="7"/>
        <v>18</v>
      </c>
      <c r="Q53" s="63">
        <f t="shared" si="8"/>
        <v>0</v>
      </c>
      <c r="R53" s="63">
        <f t="shared" si="8"/>
        <v>0</v>
      </c>
      <c r="S53" s="63">
        <f t="shared" si="8"/>
        <v>0</v>
      </c>
      <c r="T53" s="63">
        <f t="shared" si="8"/>
        <v>0</v>
      </c>
      <c r="U53" s="63">
        <f t="shared" si="8"/>
        <v>0</v>
      </c>
      <c r="V53" s="282">
        <f t="shared" si="1"/>
        <v>0</v>
      </c>
      <c r="W53" s="282">
        <f t="shared" si="2"/>
        <v>0</v>
      </c>
      <c r="X53" s="282">
        <f t="shared" si="3"/>
        <v>0</v>
      </c>
      <c r="Y53" s="282">
        <f t="shared" si="4"/>
        <v>0</v>
      </c>
      <c r="Z53" s="282">
        <f t="shared" si="5"/>
        <v>0</v>
      </c>
      <c r="AA53" s="133"/>
    </row>
    <row r="54" spans="1:27" s="111" customFormat="1" ht="21" customHeight="1" x14ac:dyDescent="0.25">
      <c r="A54" s="136"/>
      <c r="B54" s="12"/>
      <c r="C54" s="95"/>
      <c r="D54" s="12"/>
      <c r="E54" s="12"/>
      <c r="F54" s="12"/>
      <c r="G54" s="281"/>
      <c r="H54" s="281"/>
      <c r="I54" s="283"/>
      <c r="J54" s="282">
        <f t="shared" si="0"/>
        <v>0</v>
      </c>
      <c r="K54" s="133"/>
      <c r="L54" s="62"/>
      <c r="M54" s="8">
        <f t="shared" si="6"/>
        <v>0</v>
      </c>
      <c r="N54" s="62"/>
      <c r="O54" s="62"/>
      <c r="P54" s="8">
        <f t="shared" si="7"/>
        <v>18</v>
      </c>
      <c r="Q54" s="63">
        <f t="shared" si="8"/>
        <v>0</v>
      </c>
      <c r="R54" s="63">
        <f t="shared" si="8"/>
        <v>0</v>
      </c>
      <c r="S54" s="63">
        <f t="shared" si="8"/>
        <v>0</v>
      </c>
      <c r="T54" s="63">
        <f t="shared" si="8"/>
        <v>0</v>
      </c>
      <c r="U54" s="63">
        <f t="shared" si="8"/>
        <v>0</v>
      </c>
      <c r="V54" s="282">
        <f t="shared" si="1"/>
        <v>0</v>
      </c>
      <c r="W54" s="282">
        <f t="shared" si="2"/>
        <v>0</v>
      </c>
      <c r="X54" s="282">
        <f t="shared" si="3"/>
        <v>0</v>
      </c>
      <c r="Y54" s="282">
        <f t="shared" si="4"/>
        <v>0</v>
      </c>
      <c r="Z54" s="282">
        <f t="shared" si="5"/>
        <v>0</v>
      </c>
      <c r="AA54" s="133"/>
    </row>
    <row r="55" spans="1:27" s="111" customFormat="1" ht="21" customHeight="1" x14ac:dyDescent="0.25">
      <c r="A55" s="136"/>
      <c r="B55" s="12"/>
      <c r="C55" s="230"/>
      <c r="D55" s="229"/>
      <c r="E55" s="12"/>
      <c r="F55" s="12"/>
      <c r="G55" s="281"/>
      <c r="H55" s="281"/>
      <c r="I55" s="283"/>
      <c r="J55" s="282">
        <f t="shared" si="0"/>
        <v>0</v>
      </c>
      <c r="K55" s="133"/>
      <c r="L55" s="62"/>
      <c r="M55" s="8">
        <f t="shared" si="6"/>
        <v>0</v>
      </c>
      <c r="N55" s="62"/>
      <c r="O55" s="62"/>
      <c r="P55" s="8">
        <f t="shared" si="7"/>
        <v>18</v>
      </c>
      <c r="Q55" s="63">
        <f t="shared" si="8"/>
        <v>0</v>
      </c>
      <c r="R55" s="63">
        <f t="shared" si="8"/>
        <v>0</v>
      </c>
      <c r="S55" s="63">
        <f t="shared" si="8"/>
        <v>0</v>
      </c>
      <c r="T55" s="63">
        <f t="shared" si="8"/>
        <v>0</v>
      </c>
      <c r="U55" s="63">
        <f t="shared" si="8"/>
        <v>0</v>
      </c>
      <c r="V55" s="282">
        <f t="shared" si="1"/>
        <v>0</v>
      </c>
      <c r="W55" s="282">
        <f t="shared" si="2"/>
        <v>0</v>
      </c>
      <c r="X55" s="282">
        <f t="shared" si="3"/>
        <v>0</v>
      </c>
      <c r="Y55" s="282">
        <f t="shared" si="4"/>
        <v>0</v>
      </c>
      <c r="Z55" s="282">
        <f t="shared" si="5"/>
        <v>0</v>
      </c>
      <c r="AA55" s="133"/>
    </row>
    <row r="56" spans="1:27" s="111" customFormat="1" ht="21" customHeight="1" x14ac:dyDescent="0.25">
      <c r="A56" s="136"/>
      <c r="B56" s="12"/>
      <c r="C56" s="95"/>
      <c r="D56" s="12"/>
      <c r="E56" s="12"/>
      <c r="F56" s="12"/>
      <c r="G56" s="281"/>
      <c r="H56" s="281"/>
      <c r="I56" s="283"/>
      <c r="J56" s="282">
        <f t="shared" si="0"/>
        <v>0</v>
      </c>
      <c r="K56" s="133"/>
      <c r="L56" s="62"/>
      <c r="M56" s="8">
        <f t="shared" si="6"/>
        <v>0</v>
      </c>
      <c r="N56" s="62"/>
      <c r="O56" s="62"/>
      <c r="P56" s="8">
        <f t="shared" si="7"/>
        <v>18</v>
      </c>
      <c r="Q56" s="63">
        <f t="shared" si="8"/>
        <v>0</v>
      </c>
      <c r="R56" s="63">
        <f t="shared" si="8"/>
        <v>0</v>
      </c>
      <c r="S56" s="63">
        <f t="shared" si="8"/>
        <v>0</v>
      </c>
      <c r="T56" s="63">
        <f t="shared" si="8"/>
        <v>0</v>
      </c>
      <c r="U56" s="63">
        <f t="shared" si="8"/>
        <v>0</v>
      </c>
      <c r="V56" s="282">
        <f t="shared" si="1"/>
        <v>0</v>
      </c>
      <c r="W56" s="282">
        <f t="shared" si="2"/>
        <v>0</v>
      </c>
      <c r="X56" s="282">
        <f t="shared" si="3"/>
        <v>0</v>
      </c>
      <c r="Y56" s="282">
        <f t="shared" si="4"/>
        <v>0</v>
      </c>
      <c r="Z56" s="282">
        <f t="shared" si="5"/>
        <v>0</v>
      </c>
      <c r="AA56" s="133"/>
    </row>
    <row r="57" spans="1:27" s="111" customFormat="1" ht="21" customHeight="1" x14ac:dyDescent="0.25">
      <c r="A57" s="136"/>
      <c r="B57" s="12"/>
      <c r="C57" s="95"/>
      <c r="D57" s="12"/>
      <c r="E57" s="12"/>
      <c r="F57" s="12"/>
      <c r="G57" s="281"/>
      <c r="H57" s="281"/>
      <c r="I57" s="283"/>
      <c r="J57" s="282">
        <f t="shared" si="0"/>
        <v>0</v>
      </c>
      <c r="K57" s="133"/>
      <c r="L57" s="62"/>
      <c r="M57" s="8">
        <f t="shared" si="6"/>
        <v>0</v>
      </c>
      <c r="N57" s="62"/>
      <c r="O57" s="62"/>
      <c r="P57" s="8">
        <f t="shared" si="7"/>
        <v>18</v>
      </c>
      <c r="Q57" s="63">
        <f t="shared" si="8"/>
        <v>0</v>
      </c>
      <c r="R57" s="63">
        <f t="shared" si="8"/>
        <v>0</v>
      </c>
      <c r="S57" s="63">
        <f t="shared" si="8"/>
        <v>0</v>
      </c>
      <c r="T57" s="63">
        <f t="shared" si="8"/>
        <v>0</v>
      </c>
      <c r="U57" s="63">
        <f t="shared" si="8"/>
        <v>0</v>
      </c>
      <c r="V57" s="282">
        <f t="shared" si="1"/>
        <v>0</v>
      </c>
      <c r="W57" s="282">
        <f t="shared" si="2"/>
        <v>0</v>
      </c>
      <c r="X57" s="282">
        <f t="shared" si="3"/>
        <v>0</v>
      </c>
      <c r="Y57" s="282">
        <f t="shared" si="4"/>
        <v>0</v>
      </c>
      <c r="Z57" s="282">
        <f t="shared" si="5"/>
        <v>0</v>
      </c>
      <c r="AA57" s="133"/>
    </row>
    <row r="58" spans="1:27" s="111" customFormat="1" ht="21" customHeight="1" x14ac:dyDescent="0.25">
      <c r="A58" s="136"/>
      <c r="B58" s="12"/>
      <c r="C58" s="95"/>
      <c r="D58" s="12"/>
      <c r="E58" s="12"/>
      <c r="F58" s="12"/>
      <c r="G58" s="281"/>
      <c r="H58" s="281"/>
      <c r="I58" s="283"/>
      <c r="J58" s="282">
        <f t="shared" si="0"/>
        <v>0</v>
      </c>
      <c r="K58" s="133"/>
      <c r="L58" s="62"/>
      <c r="M58" s="8">
        <f t="shared" si="6"/>
        <v>0</v>
      </c>
      <c r="N58" s="62"/>
      <c r="O58" s="62"/>
      <c r="P58" s="8">
        <f t="shared" si="7"/>
        <v>18</v>
      </c>
      <c r="Q58" s="63">
        <f t="shared" si="8"/>
        <v>0</v>
      </c>
      <c r="R58" s="63">
        <f t="shared" si="8"/>
        <v>0</v>
      </c>
      <c r="S58" s="63">
        <f t="shared" si="8"/>
        <v>0</v>
      </c>
      <c r="T58" s="63">
        <f t="shared" si="8"/>
        <v>0</v>
      </c>
      <c r="U58" s="63">
        <f t="shared" si="8"/>
        <v>0</v>
      </c>
      <c r="V58" s="282">
        <f t="shared" si="1"/>
        <v>0</v>
      </c>
      <c r="W58" s="282">
        <f t="shared" si="2"/>
        <v>0</v>
      </c>
      <c r="X58" s="282">
        <f t="shared" si="3"/>
        <v>0</v>
      </c>
      <c r="Y58" s="282">
        <f t="shared" si="4"/>
        <v>0</v>
      </c>
      <c r="Z58" s="282">
        <f t="shared" si="5"/>
        <v>0</v>
      </c>
      <c r="AA58" s="133"/>
    </row>
    <row r="59" spans="1:27" s="111" customFormat="1" ht="21" customHeight="1" x14ac:dyDescent="0.25">
      <c r="A59" s="136"/>
      <c r="B59" s="12"/>
      <c r="C59" s="95"/>
      <c r="D59" s="12"/>
      <c r="E59" s="12"/>
      <c r="F59" s="12"/>
      <c r="G59" s="281"/>
      <c r="H59" s="281"/>
      <c r="I59" s="283"/>
      <c r="J59" s="282">
        <f t="shared" si="0"/>
        <v>0</v>
      </c>
      <c r="K59" s="133"/>
      <c r="L59" s="62"/>
      <c r="M59" s="8">
        <f t="shared" si="6"/>
        <v>0</v>
      </c>
      <c r="N59" s="62"/>
      <c r="O59" s="62"/>
      <c r="P59" s="8">
        <f t="shared" si="7"/>
        <v>18</v>
      </c>
      <c r="Q59" s="63">
        <f t="shared" si="8"/>
        <v>0</v>
      </c>
      <c r="R59" s="63">
        <f t="shared" si="8"/>
        <v>0</v>
      </c>
      <c r="S59" s="63">
        <f t="shared" si="8"/>
        <v>0</v>
      </c>
      <c r="T59" s="63">
        <f t="shared" si="8"/>
        <v>0</v>
      </c>
      <c r="U59" s="63">
        <f t="shared" si="8"/>
        <v>0</v>
      </c>
      <c r="V59" s="282">
        <f t="shared" si="1"/>
        <v>0</v>
      </c>
      <c r="W59" s="282">
        <f t="shared" si="2"/>
        <v>0</v>
      </c>
      <c r="X59" s="282">
        <f t="shared" si="3"/>
        <v>0</v>
      </c>
      <c r="Y59" s="282">
        <f t="shared" si="4"/>
        <v>0</v>
      </c>
      <c r="Z59" s="282">
        <f t="shared" si="5"/>
        <v>0</v>
      </c>
      <c r="AA59" s="133"/>
    </row>
    <row r="60" spans="1:27" s="111" customFormat="1" ht="21" customHeight="1" x14ac:dyDescent="0.25">
      <c r="A60" s="136"/>
      <c r="B60" s="12"/>
      <c r="C60" s="95"/>
      <c r="D60" s="12"/>
      <c r="E60" s="12"/>
      <c r="F60" s="12"/>
      <c r="G60" s="281"/>
      <c r="H60" s="281"/>
      <c r="I60" s="283"/>
      <c r="J60" s="282">
        <f t="shared" si="0"/>
        <v>0</v>
      </c>
      <c r="K60" s="133"/>
      <c r="L60" s="62"/>
      <c r="M60" s="8">
        <f t="shared" si="6"/>
        <v>0</v>
      </c>
      <c r="N60" s="62"/>
      <c r="O60" s="62"/>
      <c r="P60" s="8">
        <f t="shared" si="7"/>
        <v>18</v>
      </c>
      <c r="Q60" s="63">
        <f t="shared" ref="Q60:U91" si="9">IFERROR(IF(AND((Q$192-$P60)/$M60&gt;0,(Q$192-$P60)/$M60&lt;1),(Q$192-$P60)/$M60,IF((Q$192-$P60)/$M60&gt;0,1,0)),0)</f>
        <v>0</v>
      </c>
      <c r="R60" s="63">
        <f t="shared" si="9"/>
        <v>0</v>
      </c>
      <c r="S60" s="63">
        <f t="shared" si="9"/>
        <v>0</v>
      </c>
      <c r="T60" s="63">
        <f t="shared" si="9"/>
        <v>0</v>
      </c>
      <c r="U60" s="63">
        <f t="shared" si="9"/>
        <v>0</v>
      </c>
      <c r="V60" s="282">
        <f t="shared" si="1"/>
        <v>0</v>
      </c>
      <c r="W60" s="282">
        <f t="shared" si="2"/>
        <v>0</v>
      </c>
      <c r="X60" s="282">
        <f t="shared" si="3"/>
        <v>0</v>
      </c>
      <c r="Y60" s="282">
        <f t="shared" si="4"/>
        <v>0</v>
      </c>
      <c r="Z60" s="282">
        <f t="shared" si="5"/>
        <v>0</v>
      </c>
      <c r="AA60" s="133"/>
    </row>
    <row r="61" spans="1:27" s="111" customFormat="1" ht="21" customHeight="1" x14ac:dyDescent="0.25">
      <c r="A61" s="136"/>
      <c r="B61" s="12"/>
      <c r="C61" s="95"/>
      <c r="D61" s="12"/>
      <c r="E61" s="12"/>
      <c r="F61" s="12"/>
      <c r="G61" s="281"/>
      <c r="H61" s="281"/>
      <c r="I61" s="283"/>
      <c r="J61" s="282">
        <f t="shared" si="0"/>
        <v>0</v>
      </c>
      <c r="K61" s="133"/>
      <c r="L61" s="62"/>
      <c r="M61" s="8">
        <f t="shared" si="6"/>
        <v>0</v>
      </c>
      <c r="N61" s="62"/>
      <c r="O61" s="62"/>
      <c r="P61" s="8">
        <f t="shared" si="7"/>
        <v>18</v>
      </c>
      <c r="Q61" s="63">
        <f t="shared" si="9"/>
        <v>0</v>
      </c>
      <c r="R61" s="63">
        <f t="shared" si="9"/>
        <v>0</v>
      </c>
      <c r="S61" s="63">
        <f t="shared" si="9"/>
        <v>0</v>
      </c>
      <c r="T61" s="63">
        <f t="shared" si="9"/>
        <v>0</v>
      </c>
      <c r="U61" s="63">
        <f t="shared" si="9"/>
        <v>0</v>
      </c>
      <c r="V61" s="282">
        <f t="shared" si="1"/>
        <v>0</v>
      </c>
      <c r="W61" s="282">
        <f t="shared" si="2"/>
        <v>0</v>
      </c>
      <c r="X61" s="282">
        <f t="shared" si="3"/>
        <v>0</v>
      </c>
      <c r="Y61" s="282">
        <f t="shared" si="4"/>
        <v>0</v>
      </c>
      <c r="Z61" s="282">
        <f t="shared" si="5"/>
        <v>0</v>
      </c>
      <c r="AA61" s="133"/>
    </row>
    <row r="62" spans="1:27" s="111" customFormat="1" ht="21" customHeight="1" x14ac:dyDescent="0.25">
      <c r="A62" s="136"/>
      <c r="B62" s="12"/>
      <c r="C62" s="95"/>
      <c r="D62" s="12"/>
      <c r="E62" s="12"/>
      <c r="F62" s="12"/>
      <c r="G62" s="283"/>
      <c r="H62" s="281"/>
      <c r="I62" s="283"/>
      <c r="J62" s="282">
        <f t="shared" si="0"/>
        <v>0</v>
      </c>
      <c r="K62" s="133"/>
      <c r="L62" s="62"/>
      <c r="M62" s="8">
        <f t="shared" si="6"/>
        <v>0</v>
      </c>
      <c r="N62" s="62"/>
      <c r="O62" s="62"/>
      <c r="P62" s="8">
        <f t="shared" si="7"/>
        <v>18</v>
      </c>
      <c r="Q62" s="63">
        <f t="shared" si="9"/>
        <v>0</v>
      </c>
      <c r="R62" s="63">
        <f t="shared" si="9"/>
        <v>0</v>
      </c>
      <c r="S62" s="63">
        <f t="shared" si="9"/>
        <v>0</v>
      </c>
      <c r="T62" s="63">
        <f t="shared" si="9"/>
        <v>0</v>
      </c>
      <c r="U62" s="63">
        <f t="shared" si="9"/>
        <v>0</v>
      </c>
      <c r="V62" s="282">
        <f t="shared" si="1"/>
        <v>0</v>
      </c>
      <c r="W62" s="282">
        <f t="shared" si="2"/>
        <v>0</v>
      </c>
      <c r="X62" s="282">
        <f t="shared" si="3"/>
        <v>0</v>
      </c>
      <c r="Y62" s="282">
        <f t="shared" si="4"/>
        <v>0</v>
      </c>
      <c r="Z62" s="282">
        <f t="shared" si="5"/>
        <v>0</v>
      </c>
      <c r="AA62" s="133"/>
    </row>
    <row r="63" spans="1:27" s="111" customFormat="1" ht="21" customHeight="1" x14ac:dyDescent="0.25">
      <c r="A63" s="136"/>
      <c r="B63" s="12"/>
      <c r="C63" s="95"/>
      <c r="D63" s="12"/>
      <c r="E63" s="12"/>
      <c r="F63" s="12"/>
      <c r="G63" s="281"/>
      <c r="H63" s="281"/>
      <c r="I63" s="283"/>
      <c r="J63" s="282">
        <f t="shared" si="0"/>
        <v>0</v>
      </c>
      <c r="K63" s="133"/>
      <c r="L63" s="62"/>
      <c r="M63" s="8">
        <f t="shared" si="6"/>
        <v>0</v>
      </c>
      <c r="N63" s="62"/>
      <c r="O63" s="62"/>
      <c r="P63" s="8">
        <f t="shared" si="7"/>
        <v>18</v>
      </c>
      <c r="Q63" s="63">
        <f t="shared" si="9"/>
        <v>0</v>
      </c>
      <c r="R63" s="63">
        <f t="shared" si="9"/>
        <v>0</v>
      </c>
      <c r="S63" s="63">
        <f t="shared" si="9"/>
        <v>0</v>
      </c>
      <c r="T63" s="63">
        <f t="shared" si="9"/>
        <v>0</v>
      </c>
      <c r="U63" s="63">
        <f t="shared" si="9"/>
        <v>0</v>
      </c>
      <c r="V63" s="282">
        <f t="shared" si="1"/>
        <v>0</v>
      </c>
      <c r="W63" s="282">
        <f t="shared" si="2"/>
        <v>0</v>
      </c>
      <c r="X63" s="282">
        <f t="shared" si="3"/>
        <v>0</v>
      </c>
      <c r="Y63" s="282">
        <f t="shared" si="4"/>
        <v>0</v>
      </c>
      <c r="Z63" s="282">
        <f t="shared" si="5"/>
        <v>0</v>
      </c>
      <c r="AA63" s="133"/>
    </row>
    <row r="64" spans="1:27" s="111" customFormat="1" ht="21" customHeight="1" x14ac:dyDescent="0.25">
      <c r="A64" s="136"/>
      <c r="B64" s="12"/>
      <c r="C64" s="95"/>
      <c r="D64" s="12"/>
      <c r="E64" s="12"/>
      <c r="F64" s="12"/>
      <c r="G64" s="281"/>
      <c r="H64" s="281"/>
      <c r="I64" s="283"/>
      <c r="J64" s="282">
        <f t="shared" si="0"/>
        <v>0</v>
      </c>
      <c r="K64" s="133"/>
      <c r="L64" s="62"/>
      <c r="M64" s="8">
        <f t="shared" si="6"/>
        <v>0</v>
      </c>
      <c r="N64" s="62"/>
      <c r="O64" s="62"/>
      <c r="P64" s="8">
        <f t="shared" si="7"/>
        <v>18</v>
      </c>
      <c r="Q64" s="63">
        <f t="shared" si="9"/>
        <v>0</v>
      </c>
      <c r="R64" s="63">
        <f t="shared" si="9"/>
        <v>0</v>
      </c>
      <c r="S64" s="63">
        <f t="shared" si="9"/>
        <v>0</v>
      </c>
      <c r="T64" s="63">
        <f t="shared" si="9"/>
        <v>0</v>
      </c>
      <c r="U64" s="63">
        <f t="shared" si="9"/>
        <v>0</v>
      </c>
      <c r="V64" s="282">
        <f t="shared" si="1"/>
        <v>0</v>
      </c>
      <c r="W64" s="282">
        <f t="shared" si="2"/>
        <v>0</v>
      </c>
      <c r="X64" s="282">
        <f t="shared" si="3"/>
        <v>0</v>
      </c>
      <c r="Y64" s="282">
        <f t="shared" si="4"/>
        <v>0</v>
      </c>
      <c r="Z64" s="282">
        <f t="shared" si="5"/>
        <v>0</v>
      </c>
      <c r="AA64" s="133"/>
    </row>
    <row r="65" spans="1:27" s="111" customFormat="1" ht="21" customHeight="1" x14ac:dyDescent="0.25">
      <c r="A65" s="136"/>
      <c r="B65" s="12"/>
      <c r="C65" s="95"/>
      <c r="D65" s="12"/>
      <c r="E65" s="12"/>
      <c r="F65" s="12"/>
      <c r="G65" s="281"/>
      <c r="H65" s="281"/>
      <c r="I65" s="283"/>
      <c r="J65" s="282">
        <f t="shared" si="0"/>
        <v>0</v>
      </c>
      <c r="K65" s="133"/>
      <c r="L65" s="62"/>
      <c r="M65" s="8">
        <f t="shared" si="6"/>
        <v>0</v>
      </c>
      <c r="N65" s="62"/>
      <c r="O65" s="62"/>
      <c r="P65" s="8">
        <f t="shared" si="7"/>
        <v>18</v>
      </c>
      <c r="Q65" s="63">
        <f t="shared" si="9"/>
        <v>0</v>
      </c>
      <c r="R65" s="63">
        <f t="shared" si="9"/>
        <v>0</v>
      </c>
      <c r="S65" s="63">
        <f t="shared" si="9"/>
        <v>0</v>
      </c>
      <c r="T65" s="63">
        <f t="shared" si="9"/>
        <v>0</v>
      </c>
      <c r="U65" s="63">
        <f t="shared" si="9"/>
        <v>0</v>
      </c>
      <c r="V65" s="282">
        <f t="shared" si="1"/>
        <v>0</v>
      </c>
      <c r="W65" s="282">
        <f t="shared" si="2"/>
        <v>0</v>
      </c>
      <c r="X65" s="282">
        <f t="shared" si="3"/>
        <v>0</v>
      </c>
      <c r="Y65" s="282">
        <f t="shared" si="4"/>
        <v>0</v>
      </c>
      <c r="Z65" s="282">
        <f t="shared" si="5"/>
        <v>0</v>
      </c>
      <c r="AA65" s="133"/>
    </row>
    <row r="66" spans="1:27" s="111" customFormat="1" ht="21" customHeight="1" x14ac:dyDescent="0.25">
      <c r="A66" s="136"/>
      <c r="B66" s="12"/>
      <c r="C66" s="230"/>
      <c r="D66" s="229"/>
      <c r="E66" s="12"/>
      <c r="F66" s="12"/>
      <c r="G66" s="281"/>
      <c r="H66" s="281"/>
      <c r="I66" s="283"/>
      <c r="J66" s="282">
        <f t="shared" si="0"/>
        <v>0</v>
      </c>
      <c r="K66" s="133"/>
      <c r="L66" s="62"/>
      <c r="M66" s="8">
        <f t="shared" si="6"/>
        <v>0</v>
      </c>
      <c r="N66" s="62"/>
      <c r="O66" s="62"/>
      <c r="P66" s="8">
        <f t="shared" si="7"/>
        <v>18</v>
      </c>
      <c r="Q66" s="63">
        <f t="shared" si="9"/>
        <v>0</v>
      </c>
      <c r="R66" s="63">
        <f t="shared" si="9"/>
        <v>0</v>
      </c>
      <c r="S66" s="63">
        <f t="shared" si="9"/>
        <v>0</v>
      </c>
      <c r="T66" s="63">
        <f t="shared" si="9"/>
        <v>0</v>
      </c>
      <c r="U66" s="63">
        <f t="shared" si="9"/>
        <v>0</v>
      </c>
      <c r="V66" s="282">
        <f t="shared" si="1"/>
        <v>0</v>
      </c>
      <c r="W66" s="282">
        <f t="shared" si="2"/>
        <v>0</v>
      </c>
      <c r="X66" s="282">
        <f t="shared" si="3"/>
        <v>0</v>
      </c>
      <c r="Y66" s="282">
        <f t="shared" si="4"/>
        <v>0</v>
      </c>
      <c r="Z66" s="282">
        <f t="shared" si="5"/>
        <v>0</v>
      </c>
      <c r="AA66" s="133"/>
    </row>
    <row r="67" spans="1:27" s="111" customFormat="1" ht="21" customHeight="1" x14ac:dyDescent="0.25">
      <c r="A67" s="136"/>
      <c r="B67" s="12"/>
      <c r="C67" s="95"/>
      <c r="D67" s="12"/>
      <c r="E67" s="12"/>
      <c r="F67" s="12"/>
      <c r="G67" s="281"/>
      <c r="H67" s="281"/>
      <c r="I67" s="283"/>
      <c r="J67" s="282">
        <f t="shared" si="0"/>
        <v>0</v>
      </c>
      <c r="K67" s="133"/>
      <c r="L67" s="62"/>
      <c r="M67" s="8">
        <f t="shared" si="6"/>
        <v>0</v>
      </c>
      <c r="N67" s="62"/>
      <c r="O67" s="62"/>
      <c r="P67" s="8">
        <f t="shared" si="7"/>
        <v>18</v>
      </c>
      <c r="Q67" s="63">
        <f t="shared" si="9"/>
        <v>0</v>
      </c>
      <c r="R67" s="63">
        <f t="shared" si="9"/>
        <v>0</v>
      </c>
      <c r="S67" s="63">
        <f t="shared" si="9"/>
        <v>0</v>
      </c>
      <c r="T67" s="63">
        <f t="shared" si="9"/>
        <v>0</v>
      </c>
      <c r="U67" s="63">
        <f t="shared" si="9"/>
        <v>0</v>
      </c>
      <c r="V67" s="282">
        <f t="shared" si="1"/>
        <v>0</v>
      </c>
      <c r="W67" s="282">
        <f t="shared" si="2"/>
        <v>0</v>
      </c>
      <c r="X67" s="282">
        <f t="shared" si="3"/>
        <v>0</v>
      </c>
      <c r="Y67" s="282">
        <f t="shared" si="4"/>
        <v>0</v>
      </c>
      <c r="Z67" s="282">
        <f t="shared" si="5"/>
        <v>0</v>
      </c>
      <c r="AA67" s="133"/>
    </row>
    <row r="68" spans="1:27" s="111" customFormat="1" ht="21" customHeight="1" x14ac:dyDescent="0.25">
      <c r="A68" s="136"/>
      <c r="B68" s="12"/>
      <c r="C68" s="95"/>
      <c r="D68" s="12"/>
      <c r="E68" s="12"/>
      <c r="F68" s="12"/>
      <c r="G68" s="281"/>
      <c r="H68" s="281"/>
      <c r="I68" s="283"/>
      <c r="J68" s="282">
        <f t="shared" si="0"/>
        <v>0</v>
      </c>
      <c r="K68" s="133"/>
      <c r="L68" s="62"/>
      <c r="M68" s="8">
        <f t="shared" si="6"/>
        <v>0</v>
      </c>
      <c r="N68" s="62"/>
      <c r="O68" s="62"/>
      <c r="P68" s="8">
        <f t="shared" si="7"/>
        <v>18</v>
      </c>
      <c r="Q68" s="63">
        <f t="shared" si="9"/>
        <v>0</v>
      </c>
      <c r="R68" s="63">
        <f t="shared" si="9"/>
        <v>0</v>
      </c>
      <c r="S68" s="63">
        <f t="shared" si="9"/>
        <v>0</v>
      </c>
      <c r="T68" s="63">
        <f t="shared" si="9"/>
        <v>0</v>
      </c>
      <c r="U68" s="63">
        <f t="shared" si="9"/>
        <v>0</v>
      </c>
      <c r="V68" s="282">
        <f t="shared" si="1"/>
        <v>0</v>
      </c>
      <c r="W68" s="282">
        <f t="shared" si="2"/>
        <v>0</v>
      </c>
      <c r="X68" s="282">
        <f t="shared" si="3"/>
        <v>0</v>
      </c>
      <c r="Y68" s="282">
        <f t="shared" si="4"/>
        <v>0</v>
      </c>
      <c r="Z68" s="282">
        <f t="shared" si="5"/>
        <v>0</v>
      </c>
      <c r="AA68" s="133"/>
    </row>
    <row r="69" spans="1:27" s="111" customFormat="1" ht="21" customHeight="1" x14ac:dyDescent="0.25">
      <c r="A69" s="136"/>
      <c r="B69" s="12"/>
      <c r="C69" s="95"/>
      <c r="D69" s="12"/>
      <c r="E69" s="12"/>
      <c r="F69" s="12"/>
      <c r="G69" s="283"/>
      <c r="H69" s="281"/>
      <c r="I69" s="283"/>
      <c r="J69" s="282">
        <f t="shared" si="0"/>
        <v>0</v>
      </c>
      <c r="K69" s="133"/>
      <c r="L69" s="62"/>
      <c r="M69" s="8">
        <f t="shared" si="6"/>
        <v>0</v>
      </c>
      <c r="N69" s="62"/>
      <c r="O69" s="62"/>
      <c r="P69" s="8">
        <f t="shared" si="7"/>
        <v>18</v>
      </c>
      <c r="Q69" s="63">
        <f t="shared" si="9"/>
        <v>0</v>
      </c>
      <c r="R69" s="63">
        <f t="shared" si="9"/>
        <v>0</v>
      </c>
      <c r="S69" s="63">
        <f t="shared" si="9"/>
        <v>0</v>
      </c>
      <c r="T69" s="63">
        <f t="shared" si="9"/>
        <v>0</v>
      </c>
      <c r="U69" s="63">
        <f t="shared" si="9"/>
        <v>0</v>
      </c>
      <c r="V69" s="282">
        <f t="shared" si="1"/>
        <v>0</v>
      </c>
      <c r="W69" s="282">
        <f t="shared" si="2"/>
        <v>0</v>
      </c>
      <c r="X69" s="282">
        <f t="shared" si="3"/>
        <v>0</v>
      </c>
      <c r="Y69" s="282">
        <f t="shared" si="4"/>
        <v>0</v>
      </c>
      <c r="Z69" s="282">
        <f t="shared" si="5"/>
        <v>0</v>
      </c>
      <c r="AA69" s="133"/>
    </row>
    <row r="70" spans="1:27" s="111" customFormat="1" ht="21" customHeight="1" x14ac:dyDescent="0.25">
      <c r="A70" s="136"/>
      <c r="B70" s="12"/>
      <c r="C70" s="95"/>
      <c r="D70" s="12"/>
      <c r="E70" s="12"/>
      <c r="F70" s="12"/>
      <c r="G70" s="281"/>
      <c r="H70" s="281"/>
      <c r="I70" s="283"/>
      <c r="J70" s="282">
        <f t="shared" si="0"/>
        <v>0</v>
      </c>
      <c r="K70" s="133"/>
      <c r="L70" s="62"/>
      <c r="M70" s="8">
        <f t="shared" si="6"/>
        <v>0</v>
      </c>
      <c r="N70" s="62"/>
      <c r="O70" s="62"/>
      <c r="P70" s="8">
        <f t="shared" si="7"/>
        <v>18</v>
      </c>
      <c r="Q70" s="63">
        <f t="shared" si="9"/>
        <v>0</v>
      </c>
      <c r="R70" s="63">
        <f t="shared" si="9"/>
        <v>0</v>
      </c>
      <c r="S70" s="63">
        <f t="shared" si="9"/>
        <v>0</v>
      </c>
      <c r="T70" s="63">
        <f t="shared" si="9"/>
        <v>0</v>
      </c>
      <c r="U70" s="63">
        <f t="shared" si="9"/>
        <v>0</v>
      </c>
      <c r="V70" s="282">
        <f t="shared" si="1"/>
        <v>0</v>
      </c>
      <c r="W70" s="282">
        <f t="shared" si="2"/>
        <v>0</v>
      </c>
      <c r="X70" s="282">
        <f t="shared" si="3"/>
        <v>0</v>
      </c>
      <c r="Y70" s="282">
        <f t="shared" si="4"/>
        <v>0</v>
      </c>
      <c r="Z70" s="282">
        <f t="shared" si="5"/>
        <v>0</v>
      </c>
      <c r="AA70" s="133"/>
    </row>
    <row r="71" spans="1:27" s="111" customFormat="1" ht="21" customHeight="1" x14ac:dyDescent="0.25">
      <c r="A71" s="136"/>
      <c r="B71" s="12"/>
      <c r="C71" s="95"/>
      <c r="D71" s="12"/>
      <c r="E71" s="12"/>
      <c r="F71" s="12"/>
      <c r="G71" s="281"/>
      <c r="H71" s="281"/>
      <c r="I71" s="283"/>
      <c r="J71" s="282">
        <f t="shared" si="0"/>
        <v>0</v>
      </c>
      <c r="K71" s="133"/>
      <c r="L71" s="62"/>
      <c r="M71" s="8">
        <f t="shared" si="6"/>
        <v>0</v>
      </c>
      <c r="N71" s="62"/>
      <c r="O71" s="62"/>
      <c r="P71" s="8">
        <f t="shared" si="7"/>
        <v>18</v>
      </c>
      <c r="Q71" s="63">
        <f t="shared" si="9"/>
        <v>0</v>
      </c>
      <c r="R71" s="63">
        <f t="shared" si="9"/>
        <v>0</v>
      </c>
      <c r="S71" s="63">
        <f t="shared" si="9"/>
        <v>0</v>
      </c>
      <c r="T71" s="63">
        <f t="shared" si="9"/>
        <v>0</v>
      </c>
      <c r="U71" s="63">
        <f t="shared" si="9"/>
        <v>0</v>
      </c>
      <c r="V71" s="282">
        <f t="shared" si="1"/>
        <v>0</v>
      </c>
      <c r="W71" s="282">
        <f t="shared" si="2"/>
        <v>0</v>
      </c>
      <c r="X71" s="282">
        <f t="shared" si="3"/>
        <v>0</v>
      </c>
      <c r="Y71" s="282">
        <f t="shared" si="4"/>
        <v>0</v>
      </c>
      <c r="Z71" s="282">
        <f t="shared" si="5"/>
        <v>0</v>
      </c>
      <c r="AA71" s="133"/>
    </row>
    <row r="72" spans="1:27" s="111" customFormat="1" ht="21" customHeight="1" x14ac:dyDescent="0.25">
      <c r="A72" s="136"/>
      <c r="B72" s="12"/>
      <c r="C72" s="95"/>
      <c r="D72" s="12"/>
      <c r="E72" s="12"/>
      <c r="F72" s="12"/>
      <c r="G72" s="281"/>
      <c r="H72" s="281"/>
      <c r="I72" s="283"/>
      <c r="J72" s="282">
        <f t="shared" si="0"/>
        <v>0</v>
      </c>
      <c r="K72" s="133"/>
      <c r="L72" s="62"/>
      <c r="M72" s="8">
        <f t="shared" si="6"/>
        <v>0</v>
      </c>
      <c r="N72" s="62"/>
      <c r="O72" s="62"/>
      <c r="P72" s="8">
        <f t="shared" si="7"/>
        <v>18</v>
      </c>
      <c r="Q72" s="63">
        <f t="shared" si="9"/>
        <v>0</v>
      </c>
      <c r="R72" s="63">
        <f t="shared" si="9"/>
        <v>0</v>
      </c>
      <c r="S72" s="63">
        <f t="shared" si="9"/>
        <v>0</v>
      </c>
      <c r="T72" s="63">
        <f t="shared" si="9"/>
        <v>0</v>
      </c>
      <c r="U72" s="63">
        <f t="shared" si="9"/>
        <v>0</v>
      </c>
      <c r="V72" s="282">
        <f t="shared" si="1"/>
        <v>0</v>
      </c>
      <c r="W72" s="282">
        <f t="shared" si="2"/>
        <v>0</v>
      </c>
      <c r="X72" s="282">
        <f t="shared" si="3"/>
        <v>0</v>
      </c>
      <c r="Y72" s="282">
        <f t="shared" si="4"/>
        <v>0</v>
      </c>
      <c r="Z72" s="282">
        <f t="shared" si="5"/>
        <v>0</v>
      </c>
      <c r="AA72" s="133"/>
    </row>
    <row r="73" spans="1:27" s="132" customFormat="1" ht="21" customHeight="1" x14ac:dyDescent="0.25">
      <c r="A73" s="136"/>
      <c r="B73" s="12"/>
      <c r="C73" s="95"/>
      <c r="D73" s="12"/>
      <c r="E73" s="12"/>
      <c r="F73" s="12"/>
      <c r="G73" s="281"/>
      <c r="H73" s="281"/>
      <c r="I73" s="283"/>
      <c r="J73" s="282">
        <f t="shared" si="0"/>
        <v>0</v>
      </c>
      <c r="K73" s="131"/>
      <c r="L73" s="62"/>
      <c r="M73" s="8">
        <f t="shared" si="6"/>
        <v>0</v>
      </c>
      <c r="N73" s="62"/>
      <c r="O73" s="62"/>
      <c r="P73" s="8">
        <f t="shared" si="7"/>
        <v>18</v>
      </c>
      <c r="Q73" s="63">
        <f t="shared" si="9"/>
        <v>0</v>
      </c>
      <c r="R73" s="63">
        <f t="shared" si="9"/>
        <v>0</v>
      </c>
      <c r="S73" s="63">
        <f t="shared" si="9"/>
        <v>0</v>
      </c>
      <c r="T73" s="63">
        <f t="shared" si="9"/>
        <v>0</v>
      </c>
      <c r="U73" s="63">
        <f t="shared" si="9"/>
        <v>0</v>
      </c>
      <c r="V73" s="282">
        <f t="shared" si="1"/>
        <v>0</v>
      </c>
      <c r="W73" s="282">
        <f t="shared" si="2"/>
        <v>0</v>
      </c>
      <c r="X73" s="282">
        <f t="shared" si="3"/>
        <v>0</v>
      </c>
      <c r="Y73" s="282">
        <f t="shared" si="4"/>
        <v>0</v>
      </c>
      <c r="Z73" s="282">
        <f t="shared" si="5"/>
        <v>0</v>
      </c>
      <c r="AA73" s="131"/>
    </row>
    <row r="74" spans="1:27" s="111" customFormat="1" ht="21" customHeight="1" x14ac:dyDescent="0.25">
      <c r="A74" s="136"/>
      <c r="B74" s="12"/>
      <c r="C74" s="95"/>
      <c r="D74" s="12"/>
      <c r="E74" s="12"/>
      <c r="F74" s="12"/>
      <c r="G74" s="281"/>
      <c r="H74" s="281"/>
      <c r="I74" s="283"/>
      <c r="J74" s="282">
        <f t="shared" si="0"/>
        <v>0</v>
      </c>
      <c r="K74" s="133"/>
      <c r="L74" s="62"/>
      <c r="M74" s="8">
        <f t="shared" si="6"/>
        <v>0</v>
      </c>
      <c r="N74" s="62"/>
      <c r="O74" s="62"/>
      <c r="P74" s="8">
        <f t="shared" si="7"/>
        <v>18</v>
      </c>
      <c r="Q74" s="63">
        <f t="shared" si="9"/>
        <v>0</v>
      </c>
      <c r="R74" s="63">
        <f t="shared" si="9"/>
        <v>0</v>
      </c>
      <c r="S74" s="63">
        <f t="shared" si="9"/>
        <v>0</v>
      </c>
      <c r="T74" s="63">
        <f t="shared" si="9"/>
        <v>0</v>
      </c>
      <c r="U74" s="63">
        <f t="shared" si="9"/>
        <v>0</v>
      </c>
      <c r="V74" s="282">
        <f t="shared" si="1"/>
        <v>0</v>
      </c>
      <c r="W74" s="282">
        <f t="shared" si="2"/>
        <v>0</v>
      </c>
      <c r="X74" s="282">
        <f t="shared" si="3"/>
        <v>0</v>
      </c>
      <c r="Y74" s="282">
        <f t="shared" si="4"/>
        <v>0</v>
      </c>
      <c r="Z74" s="282">
        <f t="shared" si="5"/>
        <v>0</v>
      </c>
      <c r="AA74" s="133"/>
    </row>
    <row r="75" spans="1:27" s="111" customFormat="1" ht="21" customHeight="1" x14ac:dyDescent="0.25">
      <c r="A75" s="136"/>
      <c r="B75" s="12"/>
      <c r="C75" s="95"/>
      <c r="D75" s="12"/>
      <c r="E75" s="12"/>
      <c r="F75" s="12"/>
      <c r="G75" s="281"/>
      <c r="H75" s="281"/>
      <c r="I75" s="283"/>
      <c r="J75" s="282">
        <f t="shared" si="0"/>
        <v>0</v>
      </c>
      <c r="K75" s="133"/>
      <c r="L75" s="62"/>
      <c r="M75" s="8">
        <f t="shared" si="6"/>
        <v>0</v>
      </c>
      <c r="N75" s="62"/>
      <c r="O75" s="62"/>
      <c r="P75" s="8">
        <f t="shared" si="7"/>
        <v>18</v>
      </c>
      <c r="Q75" s="63">
        <f t="shared" si="9"/>
        <v>0</v>
      </c>
      <c r="R75" s="63">
        <f t="shared" si="9"/>
        <v>0</v>
      </c>
      <c r="S75" s="63">
        <f t="shared" si="9"/>
        <v>0</v>
      </c>
      <c r="T75" s="63">
        <f t="shared" si="9"/>
        <v>0</v>
      </c>
      <c r="U75" s="63">
        <f t="shared" si="9"/>
        <v>0</v>
      </c>
      <c r="V75" s="282">
        <f t="shared" si="1"/>
        <v>0</v>
      </c>
      <c r="W75" s="282">
        <f t="shared" si="2"/>
        <v>0</v>
      </c>
      <c r="X75" s="282">
        <f t="shared" si="3"/>
        <v>0</v>
      </c>
      <c r="Y75" s="282">
        <f t="shared" si="4"/>
        <v>0</v>
      </c>
      <c r="Z75" s="282">
        <f t="shared" si="5"/>
        <v>0</v>
      </c>
      <c r="AA75" s="133"/>
    </row>
    <row r="76" spans="1:27" s="111" customFormat="1" ht="21" customHeight="1" x14ac:dyDescent="0.25">
      <c r="A76" s="136"/>
      <c r="B76" s="12"/>
      <c r="C76" s="95"/>
      <c r="D76" s="12"/>
      <c r="E76" s="12"/>
      <c r="F76" s="12"/>
      <c r="G76" s="283"/>
      <c r="H76" s="281"/>
      <c r="I76" s="283"/>
      <c r="J76" s="282">
        <f t="shared" si="0"/>
        <v>0</v>
      </c>
      <c r="K76" s="133"/>
      <c r="L76" s="62"/>
      <c r="M76" s="8">
        <f t="shared" si="6"/>
        <v>0</v>
      </c>
      <c r="N76" s="62"/>
      <c r="O76" s="62"/>
      <c r="P76" s="8">
        <f t="shared" si="7"/>
        <v>18</v>
      </c>
      <c r="Q76" s="63">
        <f t="shared" si="9"/>
        <v>0</v>
      </c>
      <c r="R76" s="63">
        <f t="shared" si="9"/>
        <v>0</v>
      </c>
      <c r="S76" s="63">
        <f t="shared" si="9"/>
        <v>0</v>
      </c>
      <c r="T76" s="63">
        <f t="shared" si="9"/>
        <v>0</v>
      </c>
      <c r="U76" s="63">
        <f t="shared" si="9"/>
        <v>0</v>
      </c>
      <c r="V76" s="282">
        <f t="shared" si="1"/>
        <v>0</v>
      </c>
      <c r="W76" s="282">
        <f t="shared" si="2"/>
        <v>0</v>
      </c>
      <c r="X76" s="282">
        <f t="shared" si="3"/>
        <v>0</v>
      </c>
      <c r="Y76" s="282">
        <f t="shared" si="4"/>
        <v>0</v>
      </c>
      <c r="Z76" s="282">
        <f t="shared" si="5"/>
        <v>0</v>
      </c>
      <c r="AA76" s="133"/>
    </row>
    <row r="77" spans="1:27" s="111" customFormat="1" ht="21" customHeight="1" x14ac:dyDescent="0.25">
      <c r="A77" s="136"/>
      <c r="B77" s="12"/>
      <c r="C77" s="95"/>
      <c r="D77" s="12"/>
      <c r="E77" s="12"/>
      <c r="F77" s="12"/>
      <c r="G77" s="283"/>
      <c r="H77" s="281"/>
      <c r="I77" s="283"/>
      <c r="J77" s="282">
        <f t="shared" si="0"/>
        <v>0</v>
      </c>
      <c r="K77" s="133"/>
      <c r="L77" s="62"/>
      <c r="M77" s="8">
        <f t="shared" si="6"/>
        <v>0</v>
      </c>
      <c r="N77" s="62"/>
      <c r="O77" s="62"/>
      <c r="P77" s="8">
        <f t="shared" si="7"/>
        <v>18</v>
      </c>
      <c r="Q77" s="63">
        <f t="shared" si="9"/>
        <v>0</v>
      </c>
      <c r="R77" s="63">
        <f t="shared" si="9"/>
        <v>0</v>
      </c>
      <c r="S77" s="63">
        <f t="shared" si="9"/>
        <v>0</v>
      </c>
      <c r="T77" s="63">
        <f t="shared" si="9"/>
        <v>0</v>
      </c>
      <c r="U77" s="63">
        <f t="shared" si="9"/>
        <v>0</v>
      </c>
      <c r="V77" s="282">
        <f t="shared" si="1"/>
        <v>0</v>
      </c>
      <c r="W77" s="282">
        <f t="shared" si="2"/>
        <v>0</v>
      </c>
      <c r="X77" s="282">
        <f t="shared" si="3"/>
        <v>0</v>
      </c>
      <c r="Y77" s="282">
        <f t="shared" si="4"/>
        <v>0</v>
      </c>
      <c r="Z77" s="282">
        <f t="shared" si="5"/>
        <v>0</v>
      </c>
      <c r="AA77" s="133"/>
    </row>
    <row r="78" spans="1:27" s="111" customFormat="1" ht="21" customHeight="1" x14ac:dyDescent="0.25">
      <c r="A78" s="136"/>
      <c r="B78" s="12"/>
      <c r="C78" s="95"/>
      <c r="D78" s="12"/>
      <c r="E78" s="12"/>
      <c r="F78" s="12"/>
      <c r="G78" s="281"/>
      <c r="H78" s="281"/>
      <c r="I78" s="283"/>
      <c r="J78" s="282">
        <f t="shared" si="0"/>
        <v>0</v>
      </c>
      <c r="K78" s="133"/>
      <c r="L78" s="62"/>
      <c r="M78" s="8">
        <f t="shared" si="6"/>
        <v>0</v>
      </c>
      <c r="N78" s="62"/>
      <c r="O78" s="62"/>
      <c r="P78" s="8">
        <f t="shared" si="7"/>
        <v>18</v>
      </c>
      <c r="Q78" s="63">
        <f t="shared" si="9"/>
        <v>0</v>
      </c>
      <c r="R78" s="63">
        <f t="shared" si="9"/>
        <v>0</v>
      </c>
      <c r="S78" s="63">
        <f t="shared" si="9"/>
        <v>0</v>
      </c>
      <c r="T78" s="63">
        <f t="shared" si="9"/>
        <v>0</v>
      </c>
      <c r="U78" s="63">
        <f t="shared" si="9"/>
        <v>0</v>
      </c>
      <c r="V78" s="282">
        <f t="shared" si="1"/>
        <v>0</v>
      </c>
      <c r="W78" s="282">
        <f t="shared" si="2"/>
        <v>0</v>
      </c>
      <c r="X78" s="282">
        <f t="shared" si="3"/>
        <v>0</v>
      </c>
      <c r="Y78" s="282">
        <f t="shared" si="4"/>
        <v>0</v>
      </c>
      <c r="Z78" s="282">
        <f t="shared" si="5"/>
        <v>0</v>
      </c>
      <c r="AA78" s="133"/>
    </row>
    <row r="79" spans="1:27" s="111" customFormat="1" ht="21" customHeight="1" x14ac:dyDescent="0.25">
      <c r="A79" s="136"/>
      <c r="B79" s="12"/>
      <c r="C79" s="95"/>
      <c r="D79" s="12"/>
      <c r="E79" s="12"/>
      <c r="F79" s="12"/>
      <c r="G79" s="281"/>
      <c r="H79" s="281"/>
      <c r="I79" s="283"/>
      <c r="J79" s="282">
        <f t="shared" si="0"/>
        <v>0</v>
      </c>
      <c r="K79" s="133"/>
      <c r="L79" s="62"/>
      <c r="M79" s="8">
        <f t="shared" si="6"/>
        <v>0</v>
      </c>
      <c r="N79" s="62"/>
      <c r="O79" s="62"/>
      <c r="P79" s="8">
        <f t="shared" si="7"/>
        <v>18</v>
      </c>
      <c r="Q79" s="63">
        <f t="shared" si="9"/>
        <v>0</v>
      </c>
      <c r="R79" s="63">
        <f t="shared" si="9"/>
        <v>0</v>
      </c>
      <c r="S79" s="63">
        <f t="shared" si="9"/>
        <v>0</v>
      </c>
      <c r="T79" s="63">
        <f t="shared" si="9"/>
        <v>0</v>
      </c>
      <c r="U79" s="63">
        <f t="shared" si="9"/>
        <v>0</v>
      </c>
      <c r="V79" s="282">
        <f t="shared" si="1"/>
        <v>0</v>
      </c>
      <c r="W79" s="282">
        <f t="shared" si="2"/>
        <v>0</v>
      </c>
      <c r="X79" s="282">
        <f t="shared" si="3"/>
        <v>0</v>
      </c>
      <c r="Y79" s="282">
        <f t="shared" si="4"/>
        <v>0</v>
      </c>
      <c r="Z79" s="282">
        <f t="shared" si="5"/>
        <v>0</v>
      </c>
      <c r="AA79" s="133"/>
    </row>
    <row r="80" spans="1:27" s="111" customFormat="1" ht="21" customHeight="1" x14ac:dyDescent="0.25">
      <c r="A80" s="136"/>
      <c r="B80" s="12"/>
      <c r="C80" s="95"/>
      <c r="D80" s="12"/>
      <c r="E80" s="12"/>
      <c r="F80" s="12"/>
      <c r="G80" s="281"/>
      <c r="H80" s="281"/>
      <c r="I80" s="283"/>
      <c r="J80" s="282">
        <f t="shared" si="0"/>
        <v>0</v>
      </c>
      <c r="K80" s="133"/>
      <c r="L80" s="62"/>
      <c r="M80" s="8">
        <f t="shared" si="6"/>
        <v>0</v>
      </c>
      <c r="N80" s="62"/>
      <c r="O80" s="62"/>
      <c r="P80" s="8">
        <f t="shared" si="7"/>
        <v>18</v>
      </c>
      <c r="Q80" s="63">
        <f t="shared" si="9"/>
        <v>0</v>
      </c>
      <c r="R80" s="63">
        <f t="shared" si="9"/>
        <v>0</v>
      </c>
      <c r="S80" s="63">
        <f t="shared" si="9"/>
        <v>0</v>
      </c>
      <c r="T80" s="63">
        <f t="shared" si="9"/>
        <v>0</v>
      </c>
      <c r="U80" s="63">
        <f t="shared" si="9"/>
        <v>0</v>
      </c>
      <c r="V80" s="282">
        <f t="shared" si="1"/>
        <v>0</v>
      </c>
      <c r="W80" s="282">
        <f t="shared" si="2"/>
        <v>0</v>
      </c>
      <c r="X80" s="282">
        <f t="shared" si="3"/>
        <v>0</v>
      </c>
      <c r="Y80" s="282">
        <f t="shared" si="4"/>
        <v>0</v>
      </c>
      <c r="Z80" s="282">
        <f t="shared" si="5"/>
        <v>0</v>
      </c>
      <c r="AA80" s="133"/>
    </row>
    <row r="81" spans="1:27" s="111" customFormat="1" ht="21" customHeight="1" x14ac:dyDescent="0.25">
      <c r="A81" s="136"/>
      <c r="B81" s="12"/>
      <c r="C81" s="95"/>
      <c r="D81" s="12"/>
      <c r="E81" s="12"/>
      <c r="F81" s="12"/>
      <c r="G81" s="281"/>
      <c r="H81" s="281"/>
      <c r="I81" s="283"/>
      <c r="J81" s="282">
        <f t="shared" si="0"/>
        <v>0</v>
      </c>
      <c r="K81" s="133"/>
      <c r="L81" s="62"/>
      <c r="M81" s="8">
        <f t="shared" si="6"/>
        <v>0</v>
      </c>
      <c r="N81" s="62"/>
      <c r="O81" s="62"/>
      <c r="P81" s="8">
        <f t="shared" si="7"/>
        <v>18</v>
      </c>
      <c r="Q81" s="63">
        <f t="shared" si="9"/>
        <v>0</v>
      </c>
      <c r="R81" s="63">
        <f t="shared" si="9"/>
        <v>0</v>
      </c>
      <c r="S81" s="63">
        <f t="shared" si="9"/>
        <v>0</v>
      </c>
      <c r="T81" s="63">
        <f t="shared" si="9"/>
        <v>0</v>
      </c>
      <c r="U81" s="63">
        <f t="shared" si="9"/>
        <v>0</v>
      </c>
      <c r="V81" s="282">
        <f t="shared" si="1"/>
        <v>0</v>
      </c>
      <c r="W81" s="282">
        <f t="shared" si="2"/>
        <v>0</v>
      </c>
      <c r="X81" s="282">
        <f t="shared" si="3"/>
        <v>0</v>
      </c>
      <c r="Y81" s="282">
        <f t="shared" si="4"/>
        <v>0</v>
      </c>
      <c r="Z81" s="282">
        <f t="shared" si="5"/>
        <v>0</v>
      </c>
      <c r="AA81" s="133"/>
    </row>
    <row r="82" spans="1:27" s="111" customFormat="1" ht="21" customHeight="1" x14ac:dyDescent="0.25">
      <c r="A82" s="136"/>
      <c r="B82" s="12"/>
      <c r="C82" s="95"/>
      <c r="D82" s="12"/>
      <c r="E82" s="12"/>
      <c r="F82" s="12"/>
      <c r="G82" s="281"/>
      <c r="H82" s="281"/>
      <c r="I82" s="283"/>
      <c r="J82" s="282">
        <f t="shared" si="0"/>
        <v>0</v>
      </c>
      <c r="K82" s="133"/>
      <c r="L82" s="62"/>
      <c r="M82" s="8">
        <f t="shared" si="6"/>
        <v>0</v>
      </c>
      <c r="N82" s="62"/>
      <c r="O82" s="62"/>
      <c r="P82" s="8">
        <f t="shared" si="7"/>
        <v>18</v>
      </c>
      <c r="Q82" s="63">
        <f t="shared" si="9"/>
        <v>0</v>
      </c>
      <c r="R82" s="63">
        <f t="shared" si="9"/>
        <v>0</v>
      </c>
      <c r="S82" s="63">
        <f t="shared" si="9"/>
        <v>0</v>
      </c>
      <c r="T82" s="63">
        <f t="shared" si="9"/>
        <v>0</v>
      </c>
      <c r="U82" s="63">
        <f t="shared" si="9"/>
        <v>0</v>
      </c>
      <c r="V82" s="282">
        <f t="shared" si="1"/>
        <v>0</v>
      </c>
      <c r="W82" s="282">
        <f t="shared" si="2"/>
        <v>0</v>
      </c>
      <c r="X82" s="282">
        <f t="shared" si="3"/>
        <v>0</v>
      </c>
      <c r="Y82" s="282">
        <f t="shared" si="4"/>
        <v>0</v>
      </c>
      <c r="Z82" s="282">
        <f t="shared" si="5"/>
        <v>0</v>
      </c>
      <c r="AA82" s="133"/>
    </row>
    <row r="83" spans="1:27" s="111" customFormat="1" ht="21" customHeight="1" x14ac:dyDescent="0.25">
      <c r="A83" s="136"/>
      <c r="B83" s="12"/>
      <c r="C83" s="95"/>
      <c r="D83" s="12"/>
      <c r="E83" s="12"/>
      <c r="F83" s="12"/>
      <c r="G83" s="281"/>
      <c r="H83" s="281"/>
      <c r="I83" s="283"/>
      <c r="J83" s="282">
        <f t="shared" si="0"/>
        <v>0</v>
      </c>
      <c r="K83" s="133"/>
      <c r="L83" s="62"/>
      <c r="M83" s="8">
        <f t="shared" si="6"/>
        <v>0</v>
      </c>
      <c r="N83" s="62"/>
      <c r="O83" s="62"/>
      <c r="P83" s="8">
        <f t="shared" si="7"/>
        <v>18</v>
      </c>
      <c r="Q83" s="63">
        <f t="shared" si="9"/>
        <v>0</v>
      </c>
      <c r="R83" s="63">
        <f t="shared" si="9"/>
        <v>0</v>
      </c>
      <c r="S83" s="63">
        <f t="shared" si="9"/>
        <v>0</v>
      </c>
      <c r="T83" s="63">
        <f t="shared" si="9"/>
        <v>0</v>
      </c>
      <c r="U83" s="63">
        <f t="shared" si="9"/>
        <v>0</v>
      </c>
      <c r="V83" s="282">
        <f t="shared" si="1"/>
        <v>0</v>
      </c>
      <c r="W83" s="282">
        <f t="shared" si="2"/>
        <v>0</v>
      </c>
      <c r="X83" s="282">
        <f t="shared" si="3"/>
        <v>0</v>
      </c>
      <c r="Y83" s="282">
        <f t="shared" si="4"/>
        <v>0</v>
      </c>
      <c r="Z83" s="282">
        <f t="shared" si="5"/>
        <v>0</v>
      </c>
      <c r="AA83" s="133"/>
    </row>
    <row r="84" spans="1:27" s="111" customFormat="1" ht="21" customHeight="1" x14ac:dyDescent="0.25">
      <c r="A84" s="136"/>
      <c r="B84" s="12"/>
      <c r="C84" s="95"/>
      <c r="D84" s="12"/>
      <c r="E84" s="12"/>
      <c r="F84" s="12"/>
      <c r="G84" s="281"/>
      <c r="H84" s="281"/>
      <c r="I84" s="283"/>
      <c r="J84" s="282">
        <f t="shared" si="0"/>
        <v>0</v>
      </c>
      <c r="K84" s="133"/>
      <c r="L84" s="62"/>
      <c r="M84" s="8">
        <f t="shared" si="6"/>
        <v>0</v>
      </c>
      <c r="N84" s="62"/>
      <c r="O84" s="62"/>
      <c r="P84" s="8">
        <f t="shared" si="7"/>
        <v>18</v>
      </c>
      <c r="Q84" s="63">
        <f t="shared" si="9"/>
        <v>0</v>
      </c>
      <c r="R84" s="63">
        <f t="shared" si="9"/>
        <v>0</v>
      </c>
      <c r="S84" s="63">
        <f t="shared" si="9"/>
        <v>0</v>
      </c>
      <c r="T84" s="63">
        <f t="shared" si="9"/>
        <v>0</v>
      </c>
      <c r="U84" s="63">
        <f t="shared" si="9"/>
        <v>0</v>
      </c>
      <c r="V84" s="282">
        <f t="shared" si="1"/>
        <v>0</v>
      </c>
      <c r="W84" s="282">
        <f t="shared" si="2"/>
        <v>0</v>
      </c>
      <c r="X84" s="282">
        <f t="shared" si="3"/>
        <v>0</v>
      </c>
      <c r="Y84" s="282">
        <f t="shared" si="4"/>
        <v>0</v>
      </c>
      <c r="Z84" s="282">
        <f t="shared" si="5"/>
        <v>0</v>
      </c>
      <c r="AA84" s="133"/>
    </row>
    <row r="85" spans="1:27" s="111" customFormat="1" ht="21" customHeight="1" x14ac:dyDescent="0.25">
      <c r="A85" s="136"/>
      <c r="B85" s="12"/>
      <c r="C85" s="95"/>
      <c r="D85" s="12"/>
      <c r="E85" s="12"/>
      <c r="F85" s="12"/>
      <c r="G85" s="281"/>
      <c r="H85" s="281"/>
      <c r="I85" s="283"/>
      <c r="J85" s="282">
        <f t="shared" si="0"/>
        <v>0</v>
      </c>
      <c r="K85" s="133"/>
      <c r="L85" s="62"/>
      <c r="M85" s="8">
        <f t="shared" si="6"/>
        <v>0</v>
      </c>
      <c r="N85" s="62"/>
      <c r="O85" s="62"/>
      <c r="P85" s="8">
        <f t="shared" si="7"/>
        <v>18</v>
      </c>
      <c r="Q85" s="63">
        <f t="shared" si="9"/>
        <v>0</v>
      </c>
      <c r="R85" s="63">
        <f t="shared" si="9"/>
        <v>0</v>
      </c>
      <c r="S85" s="63">
        <f t="shared" si="9"/>
        <v>0</v>
      </c>
      <c r="T85" s="63">
        <f t="shared" si="9"/>
        <v>0</v>
      </c>
      <c r="U85" s="63">
        <f t="shared" si="9"/>
        <v>0</v>
      </c>
      <c r="V85" s="282">
        <f t="shared" si="1"/>
        <v>0</v>
      </c>
      <c r="W85" s="282">
        <f t="shared" si="2"/>
        <v>0</v>
      </c>
      <c r="X85" s="282">
        <f t="shared" si="3"/>
        <v>0</v>
      </c>
      <c r="Y85" s="282">
        <f t="shared" si="4"/>
        <v>0</v>
      </c>
      <c r="Z85" s="282">
        <f t="shared" si="5"/>
        <v>0</v>
      </c>
      <c r="AA85" s="133"/>
    </row>
    <row r="86" spans="1:27" s="111" customFormat="1" ht="21" customHeight="1" x14ac:dyDescent="0.25">
      <c r="A86" s="136"/>
      <c r="B86" s="12"/>
      <c r="C86" s="95"/>
      <c r="D86" s="12"/>
      <c r="E86" s="12"/>
      <c r="F86" s="12"/>
      <c r="G86" s="281"/>
      <c r="H86" s="281"/>
      <c r="I86" s="283"/>
      <c r="J86" s="282">
        <f t="shared" si="0"/>
        <v>0</v>
      </c>
      <c r="K86" s="133"/>
      <c r="L86" s="62"/>
      <c r="M86" s="8">
        <f t="shared" si="6"/>
        <v>0</v>
      </c>
      <c r="N86" s="62"/>
      <c r="O86" s="62"/>
      <c r="P86" s="8">
        <f t="shared" si="7"/>
        <v>18</v>
      </c>
      <c r="Q86" s="63">
        <f t="shared" si="9"/>
        <v>0</v>
      </c>
      <c r="R86" s="63">
        <f t="shared" si="9"/>
        <v>0</v>
      </c>
      <c r="S86" s="63">
        <f t="shared" si="9"/>
        <v>0</v>
      </c>
      <c r="T86" s="63">
        <f t="shared" si="9"/>
        <v>0</v>
      </c>
      <c r="U86" s="63">
        <f t="shared" si="9"/>
        <v>0</v>
      </c>
      <c r="V86" s="282">
        <f t="shared" si="1"/>
        <v>0</v>
      </c>
      <c r="W86" s="282">
        <f t="shared" si="2"/>
        <v>0</v>
      </c>
      <c r="X86" s="282">
        <f t="shared" si="3"/>
        <v>0</v>
      </c>
      <c r="Y86" s="282">
        <f t="shared" si="4"/>
        <v>0</v>
      </c>
      <c r="Z86" s="282">
        <f t="shared" si="5"/>
        <v>0</v>
      </c>
      <c r="AA86" s="133"/>
    </row>
    <row r="87" spans="1:27" s="111" customFormat="1" ht="21" customHeight="1" x14ac:dyDescent="0.25">
      <c r="A87" s="136"/>
      <c r="B87" s="12"/>
      <c r="C87" s="95"/>
      <c r="D87" s="12"/>
      <c r="E87" s="12"/>
      <c r="F87" s="12"/>
      <c r="G87" s="281"/>
      <c r="H87" s="281"/>
      <c r="I87" s="283"/>
      <c r="J87" s="282">
        <f t="shared" si="0"/>
        <v>0</v>
      </c>
      <c r="K87" s="133"/>
      <c r="L87" s="62"/>
      <c r="M87" s="8">
        <f t="shared" si="6"/>
        <v>0</v>
      </c>
      <c r="N87" s="62"/>
      <c r="O87" s="62"/>
      <c r="P87" s="8">
        <f t="shared" si="7"/>
        <v>18</v>
      </c>
      <c r="Q87" s="63">
        <f t="shared" si="9"/>
        <v>0</v>
      </c>
      <c r="R87" s="63">
        <f t="shared" si="9"/>
        <v>0</v>
      </c>
      <c r="S87" s="63">
        <f t="shared" si="9"/>
        <v>0</v>
      </c>
      <c r="T87" s="63">
        <f t="shared" si="9"/>
        <v>0</v>
      </c>
      <c r="U87" s="63">
        <f t="shared" si="9"/>
        <v>0</v>
      </c>
      <c r="V87" s="282">
        <f t="shared" si="1"/>
        <v>0</v>
      </c>
      <c r="W87" s="282">
        <f t="shared" si="2"/>
        <v>0</v>
      </c>
      <c r="X87" s="282">
        <f t="shared" si="3"/>
        <v>0</v>
      </c>
      <c r="Y87" s="282">
        <f t="shared" si="4"/>
        <v>0</v>
      </c>
      <c r="Z87" s="282">
        <f t="shared" si="5"/>
        <v>0</v>
      </c>
      <c r="AA87" s="133"/>
    </row>
    <row r="88" spans="1:27" s="111" customFormat="1" ht="21" customHeight="1" x14ac:dyDescent="0.25">
      <c r="A88" s="136"/>
      <c r="B88" s="12"/>
      <c r="C88" s="95"/>
      <c r="D88" s="12"/>
      <c r="E88" s="12"/>
      <c r="F88" s="12"/>
      <c r="G88" s="281"/>
      <c r="H88" s="281"/>
      <c r="I88" s="283"/>
      <c r="J88" s="282">
        <f t="shared" si="0"/>
        <v>0</v>
      </c>
      <c r="K88" s="133"/>
      <c r="L88" s="62"/>
      <c r="M88" s="8">
        <f t="shared" si="6"/>
        <v>0</v>
      </c>
      <c r="N88" s="62"/>
      <c r="O88" s="62"/>
      <c r="P88" s="8">
        <f t="shared" si="7"/>
        <v>18</v>
      </c>
      <c r="Q88" s="63">
        <f t="shared" si="9"/>
        <v>0</v>
      </c>
      <c r="R88" s="63">
        <f t="shared" si="9"/>
        <v>0</v>
      </c>
      <c r="S88" s="63">
        <f t="shared" si="9"/>
        <v>0</v>
      </c>
      <c r="T88" s="63">
        <f t="shared" si="9"/>
        <v>0</v>
      </c>
      <c r="U88" s="63">
        <f t="shared" si="9"/>
        <v>0</v>
      </c>
      <c r="V88" s="282">
        <f t="shared" si="1"/>
        <v>0</v>
      </c>
      <c r="W88" s="282">
        <f t="shared" si="2"/>
        <v>0</v>
      </c>
      <c r="X88" s="282">
        <f t="shared" si="3"/>
        <v>0</v>
      </c>
      <c r="Y88" s="282">
        <f t="shared" si="4"/>
        <v>0</v>
      </c>
      <c r="Z88" s="282">
        <f t="shared" si="5"/>
        <v>0</v>
      </c>
      <c r="AA88" s="133"/>
    </row>
    <row r="89" spans="1:27" s="111" customFormat="1" ht="21" customHeight="1" x14ac:dyDescent="0.25">
      <c r="A89" s="136"/>
      <c r="B89" s="12"/>
      <c r="C89" s="95"/>
      <c r="D89" s="12"/>
      <c r="E89" s="12"/>
      <c r="F89" s="12"/>
      <c r="G89" s="281"/>
      <c r="H89" s="281"/>
      <c r="I89" s="283"/>
      <c r="J89" s="282">
        <f t="shared" si="0"/>
        <v>0</v>
      </c>
      <c r="K89" s="133"/>
      <c r="L89" s="62"/>
      <c r="M89" s="8">
        <f t="shared" si="6"/>
        <v>0</v>
      </c>
      <c r="N89" s="62"/>
      <c r="O89" s="62"/>
      <c r="P89" s="8">
        <f t="shared" si="7"/>
        <v>18</v>
      </c>
      <c r="Q89" s="63">
        <f t="shared" si="9"/>
        <v>0</v>
      </c>
      <c r="R89" s="63">
        <f t="shared" si="9"/>
        <v>0</v>
      </c>
      <c r="S89" s="63">
        <f t="shared" si="9"/>
        <v>0</v>
      </c>
      <c r="T89" s="63">
        <f t="shared" si="9"/>
        <v>0</v>
      </c>
      <c r="U89" s="63">
        <f t="shared" si="9"/>
        <v>0</v>
      </c>
      <c r="V89" s="282">
        <f t="shared" si="1"/>
        <v>0</v>
      </c>
      <c r="W89" s="282">
        <f t="shared" si="2"/>
        <v>0</v>
      </c>
      <c r="X89" s="282">
        <f t="shared" si="3"/>
        <v>0</v>
      </c>
      <c r="Y89" s="282">
        <f t="shared" si="4"/>
        <v>0</v>
      </c>
      <c r="Z89" s="282">
        <f t="shared" si="5"/>
        <v>0</v>
      </c>
      <c r="AA89" s="133"/>
    </row>
    <row r="90" spans="1:27" s="111" customFormat="1" ht="21" customHeight="1" x14ac:dyDescent="0.25">
      <c r="A90" s="136"/>
      <c r="B90" s="12"/>
      <c r="C90" s="95"/>
      <c r="D90" s="12"/>
      <c r="E90" s="12"/>
      <c r="F90" s="12"/>
      <c r="G90" s="281"/>
      <c r="H90" s="281"/>
      <c r="I90" s="283"/>
      <c r="J90" s="282">
        <f t="shared" si="0"/>
        <v>0</v>
      </c>
      <c r="K90" s="133"/>
      <c r="L90" s="62"/>
      <c r="M90" s="8">
        <f t="shared" si="6"/>
        <v>0</v>
      </c>
      <c r="N90" s="62"/>
      <c r="O90" s="62"/>
      <c r="P90" s="8">
        <f t="shared" si="7"/>
        <v>18</v>
      </c>
      <c r="Q90" s="63">
        <f t="shared" si="9"/>
        <v>0</v>
      </c>
      <c r="R90" s="63">
        <f t="shared" si="9"/>
        <v>0</v>
      </c>
      <c r="S90" s="63">
        <f t="shared" si="9"/>
        <v>0</v>
      </c>
      <c r="T90" s="63">
        <f t="shared" si="9"/>
        <v>0</v>
      </c>
      <c r="U90" s="63">
        <f t="shared" si="9"/>
        <v>0</v>
      </c>
      <c r="V90" s="282">
        <f t="shared" si="1"/>
        <v>0</v>
      </c>
      <c r="W90" s="282">
        <f t="shared" si="2"/>
        <v>0</v>
      </c>
      <c r="X90" s="282">
        <f t="shared" si="3"/>
        <v>0</v>
      </c>
      <c r="Y90" s="282">
        <f t="shared" si="4"/>
        <v>0</v>
      </c>
      <c r="Z90" s="282">
        <f t="shared" si="5"/>
        <v>0</v>
      </c>
      <c r="AA90" s="133"/>
    </row>
    <row r="91" spans="1:27" s="111" customFormat="1" ht="21" customHeight="1" x14ac:dyDescent="0.25">
      <c r="A91" s="136"/>
      <c r="B91" s="12"/>
      <c r="C91" s="95"/>
      <c r="D91" s="12"/>
      <c r="E91" s="12"/>
      <c r="F91" s="12"/>
      <c r="G91" s="281"/>
      <c r="H91" s="281"/>
      <c r="I91" s="283"/>
      <c r="J91" s="282">
        <f t="shared" ref="J91:J154" si="10">+IF(D91=1,(G91-H91-I91),IF(D91=2,(G91-H91-I91),0))</f>
        <v>0</v>
      </c>
      <c r="K91" s="133"/>
      <c r="L91" s="62"/>
      <c r="M91" s="8">
        <f t="shared" si="6"/>
        <v>0</v>
      </c>
      <c r="N91" s="62"/>
      <c r="O91" s="62"/>
      <c r="P91" s="8">
        <f t="shared" si="7"/>
        <v>18</v>
      </c>
      <c r="Q91" s="63">
        <f t="shared" si="9"/>
        <v>0</v>
      </c>
      <c r="R91" s="63">
        <f t="shared" si="9"/>
        <v>0</v>
      </c>
      <c r="S91" s="63">
        <f t="shared" si="9"/>
        <v>0</v>
      </c>
      <c r="T91" s="63">
        <f t="shared" si="9"/>
        <v>0</v>
      </c>
      <c r="U91" s="63">
        <f t="shared" si="9"/>
        <v>0</v>
      </c>
      <c r="V91" s="282">
        <f t="shared" ref="V91:V154" si="11">Q91*($G91-$H91)</f>
        <v>0</v>
      </c>
      <c r="W91" s="282">
        <f t="shared" ref="W91:W154" si="12">R91*($G91-$H91)-V91</f>
        <v>0</v>
      </c>
      <c r="X91" s="282">
        <f t="shared" ref="X91:X154" si="13">S91*($G91-$H91)-SUM(V91:W91)</f>
        <v>0</v>
      </c>
      <c r="Y91" s="282">
        <f t="shared" ref="Y91:Y154" si="14">T91*($G91-$H91)-SUM(V91:X91)</f>
        <v>0</v>
      </c>
      <c r="Z91" s="282">
        <f t="shared" ref="Z91:Z154" si="15">U91*($G91-$H91)-SUM(V91:Y91)</f>
        <v>0</v>
      </c>
      <c r="AA91" s="133"/>
    </row>
    <row r="92" spans="1:27" s="111" customFormat="1" ht="21" customHeight="1" x14ac:dyDescent="0.25">
      <c r="A92" s="136"/>
      <c r="B92" s="12"/>
      <c r="C92" s="95"/>
      <c r="D92" s="12"/>
      <c r="E92" s="12"/>
      <c r="F92" s="12"/>
      <c r="G92" s="281"/>
      <c r="H92" s="281"/>
      <c r="I92" s="283"/>
      <c r="J92" s="282">
        <f t="shared" si="10"/>
        <v>0</v>
      </c>
      <c r="K92" s="133"/>
      <c r="L92" s="62"/>
      <c r="M92" s="8">
        <f t="shared" ref="M92:M155" si="16">+L92*12</f>
        <v>0</v>
      </c>
      <c r="N92" s="62"/>
      <c r="O92" s="62"/>
      <c r="P92" s="8">
        <f t="shared" ref="P92:P155" si="17">+N92+O92+18</f>
        <v>18</v>
      </c>
      <c r="Q92" s="63">
        <f t="shared" ref="Q92:U123" si="18">IFERROR(IF(AND((Q$192-$P92)/$M92&gt;0,(Q$192-$P92)/$M92&lt;1),(Q$192-$P92)/$M92,IF((Q$192-$P92)/$M92&gt;0,1,0)),0)</f>
        <v>0</v>
      </c>
      <c r="R92" s="63">
        <f t="shared" si="18"/>
        <v>0</v>
      </c>
      <c r="S92" s="63">
        <f t="shared" si="18"/>
        <v>0</v>
      </c>
      <c r="T92" s="63">
        <f t="shared" si="18"/>
        <v>0</v>
      </c>
      <c r="U92" s="63">
        <f t="shared" si="18"/>
        <v>0</v>
      </c>
      <c r="V92" s="282">
        <f t="shared" si="11"/>
        <v>0</v>
      </c>
      <c r="W92" s="282">
        <f t="shared" si="12"/>
        <v>0</v>
      </c>
      <c r="X92" s="282">
        <f t="shared" si="13"/>
        <v>0</v>
      </c>
      <c r="Y92" s="282">
        <f t="shared" si="14"/>
        <v>0</v>
      </c>
      <c r="Z92" s="282">
        <f t="shared" si="15"/>
        <v>0</v>
      </c>
      <c r="AA92" s="133"/>
    </row>
    <row r="93" spans="1:27" s="111" customFormat="1" ht="21" customHeight="1" x14ac:dyDescent="0.25">
      <c r="A93" s="136"/>
      <c r="B93" s="12"/>
      <c r="C93" s="95"/>
      <c r="D93" s="12"/>
      <c r="E93" s="12"/>
      <c r="F93" s="12"/>
      <c r="G93" s="281"/>
      <c r="H93" s="281"/>
      <c r="I93" s="283"/>
      <c r="J93" s="282">
        <f t="shared" si="10"/>
        <v>0</v>
      </c>
      <c r="K93" s="133"/>
      <c r="L93" s="62"/>
      <c r="M93" s="8">
        <f t="shared" si="16"/>
        <v>0</v>
      </c>
      <c r="N93" s="62"/>
      <c r="O93" s="62"/>
      <c r="P93" s="8">
        <f t="shared" si="17"/>
        <v>18</v>
      </c>
      <c r="Q93" s="63">
        <f t="shared" si="18"/>
        <v>0</v>
      </c>
      <c r="R93" s="63">
        <f t="shared" si="18"/>
        <v>0</v>
      </c>
      <c r="S93" s="63">
        <f t="shared" si="18"/>
        <v>0</v>
      </c>
      <c r="T93" s="63">
        <f t="shared" si="18"/>
        <v>0</v>
      </c>
      <c r="U93" s="63">
        <f t="shared" si="18"/>
        <v>0</v>
      </c>
      <c r="V93" s="282">
        <f t="shared" si="11"/>
        <v>0</v>
      </c>
      <c r="W93" s="282">
        <f t="shared" si="12"/>
        <v>0</v>
      </c>
      <c r="X93" s="282">
        <f t="shared" si="13"/>
        <v>0</v>
      </c>
      <c r="Y93" s="282">
        <f t="shared" si="14"/>
        <v>0</v>
      </c>
      <c r="Z93" s="282">
        <f t="shared" si="15"/>
        <v>0</v>
      </c>
      <c r="AA93" s="133"/>
    </row>
    <row r="94" spans="1:27" s="111" customFormat="1" ht="21" customHeight="1" x14ac:dyDescent="0.25">
      <c r="A94" s="147"/>
      <c r="B94" s="12"/>
      <c r="C94" s="95"/>
      <c r="D94" s="12"/>
      <c r="E94" s="12"/>
      <c r="F94" s="12"/>
      <c r="G94" s="283"/>
      <c r="H94" s="281"/>
      <c r="I94" s="281"/>
      <c r="J94" s="282">
        <f t="shared" si="10"/>
        <v>0</v>
      </c>
      <c r="K94" s="133"/>
      <c r="L94" s="146"/>
      <c r="M94" s="8">
        <f t="shared" si="16"/>
        <v>0</v>
      </c>
      <c r="N94" s="62"/>
      <c r="O94" s="62"/>
      <c r="P94" s="8">
        <f t="shared" si="17"/>
        <v>18</v>
      </c>
      <c r="Q94" s="63">
        <f t="shared" si="18"/>
        <v>0</v>
      </c>
      <c r="R94" s="63">
        <f t="shared" si="18"/>
        <v>0</v>
      </c>
      <c r="S94" s="63">
        <f t="shared" si="18"/>
        <v>0</v>
      </c>
      <c r="T94" s="63">
        <f t="shared" si="18"/>
        <v>0</v>
      </c>
      <c r="U94" s="63">
        <f t="shared" si="18"/>
        <v>0</v>
      </c>
      <c r="V94" s="282">
        <f t="shared" si="11"/>
        <v>0</v>
      </c>
      <c r="W94" s="282">
        <f t="shared" si="12"/>
        <v>0</v>
      </c>
      <c r="X94" s="282">
        <f t="shared" si="13"/>
        <v>0</v>
      </c>
      <c r="Y94" s="282">
        <f t="shared" si="14"/>
        <v>0</v>
      </c>
      <c r="Z94" s="282">
        <f t="shared" si="15"/>
        <v>0</v>
      </c>
      <c r="AA94" s="133"/>
    </row>
    <row r="95" spans="1:27" s="111" customFormat="1" ht="21" customHeight="1" x14ac:dyDescent="0.25">
      <c r="A95" s="136"/>
      <c r="B95" s="12"/>
      <c r="C95" s="230"/>
      <c r="D95" s="229"/>
      <c r="E95" s="12"/>
      <c r="F95" s="12"/>
      <c r="G95" s="283"/>
      <c r="H95" s="281"/>
      <c r="I95" s="283"/>
      <c r="J95" s="282">
        <f t="shared" si="10"/>
        <v>0</v>
      </c>
      <c r="K95" s="133"/>
      <c r="L95" s="62"/>
      <c r="M95" s="8">
        <f t="shared" si="16"/>
        <v>0</v>
      </c>
      <c r="N95" s="62"/>
      <c r="O95" s="62"/>
      <c r="P95" s="8">
        <f t="shared" si="17"/>
        <v>18</v>
      </c>
      <c r="Q95" s="63">
        <f t="shared" si="18"/>
        <v>0</v>
      </c>
      <c r="R95" s="63">
        <f t="shared" si="18"/>
        <v>0</v>
      </c>
      <c r="S95" s="63">
        <f t="shared" si="18"/>
        <v>0</v>
      </c>
      <c r="T95" s="63">
        <f t="shared" si="18"/>
        <v>0</v>
      </c>
      <c r="U95" s="63">
        <f t="shared" si="18"/>
        <v>0</v>
      </c>
      <c r="V95" s="282">
        <f t="shared" si="11"/>
        <v>0</v>
      </c>
      <c r="W95" s="282">
        <f t="shared" si="12"/>
        <v>0</v>
      </c>
      <c r="X95" s="282">
        <f t="shared" si="13"/>
        <v>0</v>
      </c>
      <c r="Y95" s="282">
        <f t="shared" si="14"/>
        <v>0</v>
      </c>
      <c r="Z95" s="282">
        <f t="shared" si="15"/>
        <v>0</v>
      </c>
      <c r="AA95" s="133"/>
    </row>
    <row r="96" spans="1:27" s="111" customFormat="1" ht="21" customHeight="1" x14ac:dyDescent="0.25">
      <c r="A96" s="136"/>
      <c r="B96" s="12"/>
      <c r="C96" s="95"/>
      <c r="D96" s="12"/>
      <c r="E96" s="12"/>
      <c r="F96" s="12"/>
      <c r="G96" s="283"/>
      <c r="H96" s="281"/>
      <c r="I96" s="283"/>
      <c r="J96" s="282">
        <f t="shared" si="10"/>
        <v>0</v>
      </c>
      <c r="K96" s="133"/>
      <c r="L96" s="62"/>
      <c r="M96" s="8">
        <f t="shared" si="16"/>
        <v>0</v>
      </c>
      <c r="N96" s="62"/>
      <c r="O96" s="62"/>
      <c r="P96" s="8">
        <f t="shared" si="17"/>
        <v>18</v>
      </c>
      <c r="Q96" s="63">
        <f t="shared" si="18"/>
        <v>0</v>
      </c>
      <c r="R96" s="63">
        <f t="shared" si="18"/>
        <v>0</v>
      </c>
      <c r="S96" s="63">
        <f t="shared" si="18"/>
        <v>0</v>
      </c>
      <c r="T96" s="63">
        <f t="shared" si="18"/>
        <v>0</v>
      </c>
      <c r="U96" s="63">
        <f t="shared" si="18"/>
        <v>0</v>
      </c>
      <c r="V96" s="282">
        <f t="shared" si="11"/>
        <v>0</v>
      </c>
      <c r="W96" s="282">
        <f t="shared" si="12"/>
        <v>0</v>
      </c>
      <c r="X96" s="282">
        <f t="shared" si="13"/>
        <v>0</v>
      </c>
      <c r="Y96" s="282">
        <f t="shared" si="14"/>
        <v>0</v>
      </c>
      <c r="Z96" s="282">
        <f t="shared" si="15"/>
        <v>0</v>
      </c>
      <c r="AA96" s="133"/>
    </row>
    <row r="97" spans="1:27" s="111" customFormat="1" ht="21" customHeight="1" x14ac:dyDescent="0.25">
      <c r="A97" s="136"/>
      <c r="B97" s="12"/>
      <c r="C97" s="95"/>
      <c r="D97" s="12"/>
      <c r="E97" s="12"/>
      <c r="F97" s="12"/>
      <c r="G97" s="283"/>
      <c r="H97" s="281"/>
      <c r="I97" s="283"/>
      <c r="J97" s="282">
        <f t="shared" si="10"/>
        <v>0</v>
      </c>
      <c r="K97" s="133"/>
      <c r="L97" s="62"/>
      <c r="M97" s="8">
        <f t="shared" si="16"/>
        <v>0</v>
      </c>
      <c r="N97" s="62"/>
      <c r="O97" s="62"/>
      <c r="P97" s="8">
        <f t="shared" si="17"/>
        <v>18</v>
      </c>
      <c r="Q97" s="63">
        <f t="shared" si="18"/>
        <v>0</v>
      </c>
      <c r="R97" s="63">
        <f t="shared" si="18"/>
        <v>0</v>
      </c>
      <c r="S97" s="63">
        <f t="shared" si="18"/>
        <v>0</v>
      </c>
      <c r="T97" s="63">
        <f t="shared" si="18"/>
        <v>0</v>
      </c>
      <c r="U97" s="63">
        <f t="shared" si="18"/>
        <v>0</v>
      </c>
      <c r="V97" s="282">
        <f t="shared" si="11"/>
        <v>0</v>
      </c>
      <c r="W97" s="282">
        <f t="shared" si="12"/>
        <v>0</v>
      </c>
      <c r="X97" s="282">
        <f t="shared" si="13"/>
        <v>0</v>
      </c>
      <c r="Y97" s="282">
        <f t="shared" si="14"/>
        <v>0</v>
      </c>
      <c r="Z97" s="282">
        <f t="shared" si="15"/>
        <v>0</v>
      </c>
      <c r="AA97" s="133"/>
    </row>
    <row r="98" spans="1:27" s="132" customFormat="1" ht="21" customHeight="1" x14ac:dyDescent="0.25">
      <c r="A98" s="136"/>
      <c r="B98" s="12"/>
      <c r="C98" s="95"/>
      <c r="D98" s="12"/>
      <c r="E98" s="12"/>
      <c r="F98" s="12"/>
      <c r="G98" s="281"/>
      <c r="H98" s="281"/>
      <c r="I98" s="283"/>
      <c r="J98" s="282">
        <f t="shared" si="10"/>
        <v>0</v>
      </c>
      <c r="K98" s="131"/>
      <c r="L98" s="62"/>
      <c r="M98" s="8">
        <f t="shared" si="16"/>
        <v>0</v>
      </c>
      <c r="N98" s="62"/>
      <c r="O98" s="62"/>
      <c r="P98" s="8">
        <f t="shared" si="17"/>
        <v>18</v>
      </c>
      <c r="Q98" s="63">
        <f t="shared" si="18"/>
        <v>0</v>
      </c>
      <c r="R98" s="63">
        <f t="shared" si="18"/>
        <v>0</v>
      </c>
      <c r="S98" s="63">
        <f t="shared" si="18"/>
        <v>0</v>
      </c>
      <c r="T98" s="63">
        <f t="shared" si="18"/>
        <v>0</v>
      </c>
      <c r="U98" s="63">
        <f t="shared" si="18"/>
        <v>0</v>
      </c>
      <c r="V98" s="282">
        <f t="shared" si="11"/>
        <v>0</v>
      </c>
      <c r="W98" s="282">
        <f t="shared" si="12"/>
        <v>0</v>
      </c>
      <c r="X98" s="282">
        <f t="shared" si="13"/>
        <v>0</v>
      </c>
      <c r="Y98" s="282">
        <f t="shared" si="14"/>
        <v>0</v>
      </c>
      <c r="Z98" s="282">
        <f t="shared" si="15"/>
        <v>0</v>
      </c>
      <c r="AA98" s="131"/>
    </row>
    <row r="99" spans="1:27" s="132" customFormat="1" ht="21" customHeight="1" x14ac:dyDescent="0.25">
      <c r="A99" s="136"/>
      <c r="B99" s="12"/>
      <c r="C99" s="95"/>
      <c r="D99" s="12"/>
      <c r="E99" s="12"/>
      <c r="F99" s="12"/>
      <c r="G99" s="281"/>
      <c r="H99" s="281"/>
      <c r="I99" s="283"/>
      <c r="J99" s="282">
        <f t="shared" si="10"/>
        <v>0</v>
      </c>
      <c r="K99" s="131"/>
      <c r="L99" s="62"/>
      <c r="M99" s="8">
        <f t="shared" si="16"/>
        <v>0</v>
      </c>
      <c r="N99" s="62"/>
      <c r="O99" s="62"/>
      <c r="P99" s="8">
        <f t="shared" si="17"/>
        <v>18</v>
      </c>
      <c r="Q99" s="63">
        <f t="shared" si="18"/>
        <v>0</v>
      </c>
      <c r="R99" s="63">
        <f t="shared" si="18"/>
        <v>0</v>
      </c>
      <c r="S99" s="63">
        <f t="shared" si="18"/>
        <v>0</v>
      </c>
      <c r="T99" s="63">
        <f t="shared" si="18"/>
        <v>0</v>
      </c>
      <c r="U99" s="63">
        <f t="shared" si="18"/>
        <v>0</v>
      </c>
      <c r="V99" s="282">
        <f t="shared" si="11"/>
        <v>0</v>
      </c>
      <c r="W99" s="282">
        <f t="shared" si="12"/>
        <v>0</v>
      </c>
      <c r="X99" s="282">
        <f t="shared" si="13"/>
        <v>0</v>
      </c>
      <c r="Y99" s="282">
        <f t="shared" si="14"/>
        <v>0</v>
      </c>
      <c r="Z99" s="282">
        <f t="shared" si="15"/>
        <v>0</v>
      </c>
      <c r="AA99" s="131"/>
    </row>
    <row r="100" spans="1:27" s="132" customFormat="1" ht="21" customHeight="1" x14ac:dyDescent="0.25">
      <c r="A100" s="136"/>
      <c r="B100" s="12"/>
      <c r="C100" s="95"/>
      <c r="D100" s="12"/>
      <c r="E100" s="12"/>
      <c r="F100" s="12"/>
      <c r="G100" s="281"/>
      <c r="H100" s="281"/>
      <c r="I100" s="283"/>
      <c r="J100" s="282">
        <f t="shared" si="10"/>
        <v>0</v>
      </c>
      <c r="K100" s="131"/>
      <c r="L100" s="62"/>
      <c r="M100" s="8">
        <f t="shared" si="16"/>
        <v>0</v>
      </c>
      <c r="N100" s="62"/>
      <c r="O100" s="62"/>
      <c r="P100" s="8">
        <f t="shared" si="17"/>
        <v>18</v>
      </c>
      <c r="Q100" s="63">
        <f t="shared" si="18"/>
        <v>0</v>
      </c>
      <c r="R100" s="63">
        <f t="shared" si="18"/>
        <v>0</v>
      </c>
      <c r="S100" s="63">
        <f t="shared" si="18"/>
        <v>0</v>
      </c>
      <c r="T100" s="63">
        <f t="shared" si="18"/>
        <v>0</v>
      </c>
      <c r="U100" s="63">
        <f t="shared" si="18"/>
        <v>0</v>
      </c>
      <c r="V100" s="282">
        <f t="shared" si="11"/>
        <v>0</v>
      </c>
      <c r="W100" s="282">
        <f t="shared" si="12"/>
        <v>0</v>
      </c>
      <c r="X100" s="282">
        <f t="shared" si="13"/>
        <v>0</v>
      </c>
      <c r="Y100" s="282">
        <f t="shared" si="14"/>
        <v>0</v>
      </c>
      <c r="Z100" s="282">
        <f t="shared" si="15"/>
        <v>0</v>
      </c>
      <c r="AA100" s="131"/>
    </row>
    <row r="101" spans="1:27" s="132" customFormat="1" ht="21" customHeight="1" x14ac:dyDescent="0.25">
      <c r="A101" s="136"/>
      <c r="B101" s="12"/>
      <c r="C101" s="95"/>
      <c r="D101" s="12"/>
      <c r="E101" s="12"/>
      <c r="F101" s="12"/>
      <c r="G101" s="281"/>
      <c r="H101" s="281"/>
      <c r="I101" s="283"/>
      <c r="J101" s="282">
        <f t="shared" si="10"/>
        <v>0</v>
      </c>
      <c r="K101" s="131"/>
      <c r="L101" s="62"/>
      <c r="M101" s="8">
        <f t="shared" si="16"/>
        <v>0</v>
      </c>
      <c r="N101" s="62"/>
      <c r="O101" s="62"/>
      <c r="P101" s="8">
        <f t="shared" si="17"/>
        <v>18</v>
      </c>
      <c r="Q101" s="63">
        <f t="shared" si="18"/>
        <v>0</v>
      </c>
      <c r="R101" s="63">
        <f t="shared" si="18"/>
        <v>0</v>
      </c>
      <c r="S101" s="63">
        <f t="shared" si="18"/>
        <v>0</v>
      </c>
      <c r="T101" s="63">
        <f t="shared" si="18"/>
        <v>0</v>
      </c>
      <c r="U101" s="63">
        <f t="shared" si="18"/>
        <v>0</v>
      </c>
      <c r="V101" s="282">
        <f t="shared" si="11"/>
        <v>0</v>
      </c>
      <c r="W101" s="282">
        <f t="shared" si="12"/>
        <v>0</v>
      </c>
      <c r="X101" s="282">
        <f t="shared" si="13"/>
        <v>0</v>
      </c>
      <c r="Y101" s="282">
        <f t="shared" si="14"/>
        <v>0</v>
      </c>
      <c r="Z101" s="282">
        <f t="shared" si="15"/>
        <v>0</v>
      </c>
      <c r="AA101" s="131"/>
    </row>
    <row r="102" spans="1:27" s="132" customFormat="1" ht="21" customHeight="1" x14ac:dyDescent="0.25">
      <c r="A102" s="136"/>
      <c r="B102" s="12"/>
      <c r="C102" s="95"/>
      <c r="D102" s="12"/>
      <c r="E102" s="12"/>
      <c r="F102" s="12"/>
      <c r="G102" s="281"/>
      <c r="H102" s="281"/>
      <c r="I102" s="283"/>
      <c r="J102" s="282">
        <f t="shared" si="10"/>
        <v>0</v>
      </c>
      <c r="K102" s="131"/>
      <c r="L102" s="62"/>
      <c r="M102" s="8">
        <f t="shared" si="16"/>
        <v>0</v>
      </c>
      <c r="N102" s="62"/>
      <c r="O102" s="62"/>
      <c r="P102" s="8">
        <f t="shared" si="17"/>
        <v>18</v>
      </c>
      <c r="Q102" s="63">
        <f t="shared" si="18"/>
        <v>0</v>
      </c>
      <c r="R102" s="63">
        <f t="shared" si="18"/>
        <v>0</v>
      </c>
      <c r="S102" s="63">
        <f t="shared" si="18"/>
        <v>0</v>
      </c>
      <c r="T102" s="63">
        <f t="shared" si="18"/>
        <v>0</v>
      </c>
      <c r="U102" s="63">
        <f t="shared" si="18"/>
        <v>0</v>
      </c>
      <c r="V102" s="282">
        <f t="shared" si="11"/>
        <v>0</v>
      </c>
      <c r="W102" s="282">
        <f t="shared" si="12"/>
        <v>0</v>
      </c>
      <c r="X102" s="282">
        <f t="shared" si="13"/>
        <v>0</v>
      </c>
      <c r="Y102" s="282">
        <f t="shared" si="14"/>
        <v>0</v>
      </c>
      <c r="Z102" s="282">
        <f t="shared" si="15"/>
        <v>0</v>
      </c>
      <c r="AA102" s="131"/>
    </row>
    <row r="103" spans="1:27" s="145" customFormat="1" ht="21" customHeight="1" x14ac:dyDescent="0.25">
      <c r="A103" s="224"/>
      <c r="B103" s="12"/>
      <c r="C103" s="225"/>
      <c r="D103" s="101"/>
      <c r="E103" s="101"/>
      <c r="F103" s="101"/>
      <c r="G103" s="284"/>
      <c r="H103" s="284"/>
      <c r="I103" s="284"/>
      <c r="J103" s="282">
        <f t="shared" si="10"/>
        <v>0</v>
      </c>
      <c r="K103" s="144"/>
      <c r="L103" s="62"/>
      <c r="M103" s="8">
        <f t="shared" si="16"/>
        <v>0</v>
      </c>
      <c r="N103" s="62"/>
      <c r="O103" s="62"/>
      <c r="P103" s="8">
        <f t="shared" si="17"/>
        <v>18</v>
      </c>
      <c r="Q103" s="63">
        <f t="shared" si="18"/>
        <v>0</v>
      </c>
      <c r="R103" s="63">
        <f t="shared" si="18"/>
        <v>0</v>
      </c>
      <c r="S103" s="63">
        <f t="shared" si="18"/>
        <v>0</v>
      </c>
      <c r="T103" s="63">
        <f t="shared" si="18"/>
        <v>0</v>
      </c>
      <c r="U103" s="63">
        <f t="shared" si="18"/>
        <v>0</v>
      </c>
      <c r="V103" s="282">
        <f t="shared" si="11"/>
        <v>0</v>
      </c>
      <c r="W103" s="282">
        <f t="shared" si="12"/>
        <v>0</v>
      </c>
      <c r="X103" s="282">
        <f t="shared" si="13"/>
        <v>0</v>
      </c>
      <c r="Y103" s="282">
        <f t="shared" si="14"/>
        <v>0</v>
      </c>
      <c r="Z103" s="282">
        <f t="shared" si="15"/>
        <v>0</v>
      </c>
      <c r="AA103" s="144"/>
    </row>
    <row r="104" spans="1:27" s="111" customFormat="1" ht="21" customHeight="1" x14ac:dyDescent="0.25">
      <c r="A104" s="136"/>
      <c r="B104" s="12"/>
      <c r="C104" s="95"/>
      <c r="D104" s="12"/>
      <c r="E104" s="12"/>
      <c r="F104" s="12"/>
      <c r="G104" s="281"/>
      <c r="H104" s="281"/>
      <c r="I104" s="283"/>
      <c r="J104" s="282">
        <f t="shared" si="10"/>
        <v>0</v>
      </c>
      <c r="K104" s="133"/>
      <c r="L104" s="62"/>
      <c r="M104" s="8">
        <f t="shared" si="16"/>
        <v>0</v>
      </c>
      <c r="N104" s="62"/>
      <c r="O104" s="62"/>
      <c r="P104" s="8">
        <f t="shared" si="17"/>
        <v>18</v>
      </c>
      <c r="Q104" s="63">
        <f t="shared" si="18"/>
        <v>0</v>
      </c>
      <c r="R104" s="63">
        <f t="shared" si="18"/>
        <v>0</v>
      </c>
      <c r="S104" s="63">
        <f t="shared" si="18"/>
        <v>0</v>
      </c>
      <c r="T104" s="63">
        <f t="shared" si="18"/>
        <v>0</v>
      </c>
      <c r="U104" s="63">
        <f t="shared" si="18"/>
        <v>0</v>
      </c>
      <c r="V104" s="282">
        <f t="shared" si="11"/>
        <v>0</v>
      </c>
      <c r="W104" s="282">
        <f t="shared" si="12"/>
        <v>0</v>
      </c>
      <c r="X104" s="282">
        <f t="shared" si="13"/>
        <v>0</v>
      </c>
      <c r="Y104" s="282">
        <f t="shared" si="14"/>
        <v>0</v>
      </c>
      <c r="Z104" s="282">
        <f t="shared" si="15"/>
        <v>0</v>
      </c>
      <c r="AA104" s="133"/>
    </row>
    <row r="105" spans="1:27" s="111" customFormat="1" ht="21" customHeight="1" x14ac:dyDescent="0.25">
      <c r="A105" s="136"/>
      <c r="B105" s="12"/>
      <c r="C105" s="95"/>
      <c r="D105" s="12"/>
      <c r="E105" s="12"/>
      <c r="F105" s="12"/>
      <c r="G105" s="281"/>
      <c r="H105" s="281"/>
      <c r="I105" s="283"/>
      <c r="J105" s="282">
        <f t="shared" si="10"/>
        <v>0</v>
      </c>
      <c r="K105" s="133"/>
      <c r="L105" s="62"/>
      <c r="M105" s="8">
        <f t="shared" si="16"/>
        <v>0</v>
      </c>
      <c r="N105" s="62"/>
      <c r="O105" s="62"/>
      <c r="P105" s="8">
        <f t="shared" si="17"/>
        <v>18</v>
      </c>
      <c r="Q105" s="63">
        <f t="shared" si="18"/>
        <v>0</v>
      </c>
      <c r="R105" s="63">
        <f t="shared" si="18"/>
        <v>0</v>
      </c>
      <c r="S105" s="63">
        <f t="shared" si="18"/>
        <v>0</v>
      </c>
      <c r="T105" s="63">
        <f t="shared" si="18"/>
        <v>0</v>
      </c>
      <c r="U105" s="63">
        <f t="shared" si="18"/>
        <v>0</v>
      </c>
      <c r="V105" s="282">
        <f t="shared" si="11"/>
        <v>0</v>
      </c>
      <c r="W105" s="282">
        <f t="shared" si="12"/>
        <v>0</v>
      </c>
      <c r="X105" s="282">
        <f t="shared" si="13"/>
        <v>0</v>
      </c>
      <c r="Y105" s="282">
        <f t="shared" si="14"/>
        <v>0</v>
      </c>
      <c r="Z105" s="282">
        <f t="shared" si="15"/>
        <v>0</v>
      </c>
      <c r="AA105" s="133"/>
    </row>
    <row r="106" spans="1:27" s="111" customFormat="1" ht="21" customHeight="1" x14ac:dyDescent="0.25">
      <c r="A106" s="136"/>
      <c r="B106" s="12"/>
      <c r="C106" s="95"/>
      <c r="D106" s="12"/>
      <c r="E106" s="12"/>
      <c r="F106" s="12"/>
      <c r="G106" s="281"/>
      <c r="H106" s="281"/>
      <c r="I106" s="283"/>
      <c r="J106" s="282">
        <f t="shared" si="10"/>
        <v>0</v>
      </c>
      <c r="K106" s="133"/>
      <c r="L106" s="62"/>
      <c r="M106" s="8">
        <f t="shared" si="16"/>
        <v>0</v>
      </c>
      <c r="N106" s="62"/>
      <c r="O106" s="62"/>
      <c r="P106" s="8">
        <f t="shared" si="17"/>
        <v>18</v>
      </c>
      <c r="Q106" s="63">
        <f t="shared" si="18"/>
        <v>0</v>
      </c>
      <c r="R106" s="63">
        <f t="shared" si="18"/>
        <v>0</v>
      </c>
      <c r="S106" s="63">
        <f t="shared" si="18"/>
        <v>0</v>
      </c>
      <c r="T106" s="63">
        <f t="shared" si="18"/>
        <v>0</v>
      </c>
      <c r="U106" s="63">
        <f t="shared" si="18"/>
        <v>0</v>
      </c>
      <c r="V106" s="282">
        <f t="shared" si="11"/>
        <v>0</v>
      </c>
      <c r="W106" s="282">
        <f t="shared" si="12"/>
        <v>0</v>
      </c>
      <c r="X106" s="282">
        <f t="shared" si="13"/>
        <v>0</v>
      </c>
      <c r="Y106" s="282">
        <f t="shared" si="14"/>
        <v>0</v>
      </c>
      <c r="Z106" s="282">
        <f t="shared" si="15"/>
        <v>0</v>
      </c>
      <c r="AA106" s="133"/>
    </row>
    <row r="107" spans="1:27" s="111" customFormat="1" ht="21" customHeight="1" x14ac:dyDescent="0.25">
      <c r="A107" s="136"/>
      <c r="B107" s="12"/>
      <c r="C107" s="95"/>
      <c r="D107" s="12"/>
      <c r="E107" s="12"/>
      <c r="F107" s="12"/>
      <c r="G107" s="281"/>
      <c r="H107" s="281"/>
      <c r="I107" s="283"/>
      <c r="J107" s="282">
        <f t="shared" si="10"/>
        <v>0</v>
      </c>
      <c r="K107" s="133"/>
      <c r="L107" s="62"/>
      <c r="M107" s="8">
        <f t="shared" si="16"/>
        <v>0</v>
      </c>
      <c r="N107" s="62"/>
      <c r="O107" s="62"/>
      <c r="P107" s="8">
        <f t="shared" si="17"/>
        <v>18</v>
      </c>
      <c r="Q107" s="63">
        <f t="shared" si="18"/>
        <v>0</v>
      </c>
      <c r="R107" s="63">
        <f t="shared" si="18"/>
        <v>0</v>
      </c>
      <c r="S107" s="63">
        <f t="shared" si="18"/>
        <v>0</v>
      </c>
      <c r="T107" s="63">
        <f t="shared" si="18"/>
        <v>0</v>
      </c>
      <c r="U107" s="63">
        <f t="shared" si="18"/>
        <v>0</v>
      </c>
      <c r="V107" s="282">
        <f t="shared" si="11"/>
        <v>0</v>
      </c>
      <c r="W107" s="282">
        <f t="shared" si="12"/>
        <v>0</v>
      </c>
      <c r="X107" s="282">
        <f t="shared" si="13"/>
        <v>0</v>
      </c>
      <c r="Y107" s="282">
        <f t="shared" si="14"/>
        <v>0</v>
      </c>
      <c r="Z107" s="282">
        <f t="shared" si="15"/>
        <v>0</v>
      </c>
      <c r="AA107" s="133"/>
    </row>
    <row r="108" spans="1:27" s="132" customFormat="1" ht="21" customHeight="1" x14ac:dyDescent="0.25">
      <c r="A108" s="136"/>
      <c r="B108" s="12"/>
      <c r="C108" s="95"/>
      <c r="D108" s="12"/>
      <c r="E108" s="12"/>
      <c r="F108" s="12"/>
      <c r="G108" s="281"/>
      <c r="H108" s="281"/>
      <c r="I108" s="283"/>
      <c r="J108" s="282">
        <f t="shared" si="10"/>
        <v>0</v>
      </c>
      <c r="K108" s="131"/>
      <c r="L108" s="62"/>
      <c r="M108" s="8">
        <f t="shared" si="16"/>
        <v>0</v>
      </c>
      <c r="N108" s="62"/>
      <c r="O108" s="62"/>
      <c r="P108" s="8">
        <f t="shared" si="17"/>
        <v>18</v>
      </c>
      <c r="Q108" s="63">
        <f t="shared" si="18"/>
        <v>0</v>
      </c>
      <c r="R108" s="63">
        <f t="shared" si="18"/>
        <v>0</v>
      </c>
      <c r="S108" s="63">
        <f t="shared" si="18"/>
        <v>0</v>
      </c>
      <c r="T108" s="63">
        <f t="shared" si="18"/>
        <v>0</v>
      </c>
      <c r="U108" s="63">
        <f t="shared" si="18"/>
        <v>0</v>
      </c>
      <c r="V108" s="282">
        <f t="shared" si="11"/>
        <v>0</v>
      </c>
      <c r="W108" s="282">
        <f t="shared" si="12"/>
        <v>0</v>
      </c>
      <c r="X108" s="282">
        <f t="shared" si="13"/>
        <v>0</v>
      </c>
      <c r="Y108" s="282">
        <f t="shared" si="14"/>
        <v>0</v>
      </c>
      <c r="Z108" s="282">
        <f t="shared" si="15"/>
        <v>0</v>
      </c>
      <c r="AA108" s="131"/>
    </row>
    <row r="109" spans="1:27" s="111" customFormat="1" ht="21" customHeight="1" x14ac:dyDescent="0.25">
      <c r="A109" s="136"/>
      <c r="B109" s="12"/>
      <c r="C109" s="95"/>
      <c r="D109" s="12"/>
      <c r="E109" s="12"/>
      <c r="F109" s="12"/>
      <c r="G109" s="281"/>
      <c r="H109" s="281"/>
      <c r="I109" s="283"/>
      <c r="J109" s="282">
        <f t="shared" si="10"/>
        <v>0</v>
      </c>
      <c r="K109" s="133"/>
      <c r="L109" s="62"/>
      <c r="M109" s="8">
        <f t="shared" si="16"/>
        <v>0</v>
      </c>
      <c r="N109" s="62"/>
      <c r="O109" s="62"/>
      <c r="P109" s="8">
        <f t="shared" si="17"/>
        <v>18</v>
      </c>
      <c r="Q109" s="63">
        <f t="shared" si="18"/>
        <v>0</v>
      </c>
      <c r="R109" s="63">
        <f t="shared" si="18"/>
        <v>0</v>
      </c>
      <c r="S109" s="63">
        <f t="shared" si="18"/>
        <v>0</v>
      </c>
      <c r="T109" s="63">
        <f t="shared" si="18"/>
        <v>0</v>
      </c>
      <c r="U109" s="63">
        <f t="shared" si="18"/>
        <v>0</v>
      </c>
      <c r="V109" s="282">
        <f t="shared" si="11"/>
        <v>0</v>
      </c>
      <c r="W109" s="282">
        <f t="shared" si="12"/>
        <v>0</v>
      </c>
      <c r="X109" s="282">
        <f t="shared" si="13"/>
        <v>0</v>
      </c>
      <c r="Y109" s="282">
        <f t="shared" si="14"/>
        <v>0</v>
      </c>
      <c r="Z109" s="282">
        <f t="shared" si="15"/>
        <v>0</v>
      </c>
      <c r="AA109" s="133"/>
    </row>
    <row r="110" spans="1:27" s="111" customFormat="1" ht="21" customHeight="1" x14ac:dyDescent="0.25">
      <c r="A110" s="136"/>
      <c r="B110" s="12"/>
      <c r="C110" s="95"/>
      <c r="D110" s="12"/>
      <c r="E110" s="12"/>
      <c r="F110" s="12"/>
      <c r="G110" s="281"/>
      <c r="H110" s="281"/>
      <c r="I110" s="283"/>
      <c r="J110" s="282">
        <f t="shared" si="10"/>
        <v>0</v>
      </c>
      <c r="K110" s="133"/>
      <c r="L110" s="62"/>
      <c r="M110" s="8">
        <f t="shared" si="16"/>
        <v>0</v>
      </c>
      <c r="N110" s="62"/>
      <c r="O110" s="62"/>
      <c r="P110" s="8">
        <f t="shared" si="17"/>
        <v>18</v>
      </c>
      <c r="Q110" s="63">
        <f t="shared" si="18"/>
        <v>0</v>
      </c>
      <c r="R110" s="63">
        <f t="shared" si="18"/>
        <v>0</v>
      </c>
      <c r="S110" s="63">
        <f t="shared" si="18"/>
        <v>0</v>
      </c>
      <c r="T110" s="63">
        <f t="shared" si="18"/>
        <v>0</v>
      </c>
      <c r="U110" s="63">
        <f t="shared" si="18"/>
        <v>0</v>
      </c>
      <c r="V110" s="282">
        <f t="shared" si="11"/>
        <v>0</v>
      </c>
      <c r="W110" s="282">
        <f t="shared" si="12"/>
        <v>0</v>
      </c>
      <c r="X110" s="282">
        <f t="shared" si="13"/>
        <v>0</v>
      </c>
      <c r="Y110" s="282">
        <f t="shared" si="14"/>
        <v>0</v>
      </c>
      <c r="Z110" s="282">
        <f t="shared" si="15"/>
        <v>0</v>
      </c>
      <c r="AA110" s="133"/>
    </row>
    <row r="111" spans="1:27" s="111" customFormat="1" ht="21" customHeight="1" x14ac:dyDescent="0.25">
      <c r="A111" s="136"/>
      <c r="B111" s="12"/>
      <c r="C111" s="95"/>
      <c r="D111" s="12"/>
      <c r="E111" s="12"/>
      <c r="F111" s="12"/>
      <c r="G111" s="281"/>
      <c r="H111" s="281"/>
      <c r="I111" s="283"/>
      <c r="J111" s="282">
        <f t="shared" si="10"/>
        <v>0</v>
      </c>
      <c r="K111" s="133"/>
      <c r="L111" s="62"/>
      <c r="M111" s="8">
        <f t="shared" si="16"/>
        <v>0</v>
      </c>
      <c r="N111" s="62"/>
      <c r="O111" s="62"/>
      <c r="P111" s="8">
        <f t="shared" si="17"/>
        <v>18</v>
      </c>
      <c r="Q111" s="63">
        <f t="shared" si="18"/>
        <v>0</v>
      </c>
      <c r="R111" s="63">
        <f t="shared" si="18"/>
        <v>0</v>
      </c>
      <c r="S111" s="63">
        <f t="shared" si="18"/>
        <v>0</v>
      </c>
      <c r="T111" s="63">
        <f t="shared" si="18"/>
        <v>0</v>
      </c>
      <c r="U111" s="63">
        <f t="shared" si="18"/>
        <v>0</v>
      </c>
      <c r="V111" s="282">
        <f t="shared" si="11"/>
        <v>0</v>
      </c>
      <c r="W111" s="282">
        <f t="shared" si="12"/>
        <v>0</v>
      </c>
      <c r="X111" s="282">
        <f t="shared" si="13"/>
        <v>0</v>
      </c>
      <c r="Y111" s="282">
        <f t="shared" si="14"/>
        <v>0</v>
      </c>
      <c r="Z111" s="282">
        <f t="shared" si="15"/>
        <v>0</v>
      </c>
      <c r="AA111" s="133"/>
    </row>
    <row r="112" spans="1:27" s="111" customFormat="1" ht="21" customHeight="1" x14ac:dyDescent="0.25">
      <c r="A112" s="136"/>
      <c r="B112" s="12"/>
      <c r="C112" s="95"/>
      <c r="D112" s="12"/>
      <c r="E112" s="12"/>
      <c r="F112" s="12"/>
      <c r="G112" s="281"/>
      <c r="H112" s="281"/>
      <c r="I112" s="283"/>
      <c r="J112" s="282">
        <f t="shared" si="10"/>
        <v>0</v>
      </c>
      <c r="K112" s="133"/>
      <c r="L112" s="62"/>
      <c r="M112" s="8">
        <f t="shared" si="16"/>
        <v>0</v>
      </c>
      <c r="N112" s="62"/>
      <c r="O112" s="62"/>
      <c r="P112" s="8">
        <f t="shared" si="17"/>
        <v>18</v>
      </c>
      <c r="Q112" s="63">
        <f t="shared" si="18"/>
        <v>0</v>
      </c>
      <c r="R112" s="63">
        <f t="shared" si="18"/>
        <v>0</v>
      </c>
      <c r="S112" s="63">
        <f t="shared" si="18"/>
        <v>0</v>
      </c>
      <c r="T112" s="63">
        <f t="shared" si="18"/>
        <v>0</v>
      </c>
      <c r="U112" s="63">
        <f t="shared" si="18"/>
        <v>0</v>
      </c>
      <c r="V112" s="282">
        <f t="shared" si="11"/>
        <v>0</v>
      </c>
      <c r="W112" s="282">
        <f t="shared" si="12"/>
        <v>0</v>
      </c>
      <c r="X112" s="282">
        <f t="shared" si="13"/>
        <v>0</v>
      </c>
      <c r="Y112" s="282">
        <f t="shared" si="14"/>
        <v>0</v>
      </c>
      <c r="Z112" s="282">
        <f t="shared" si="15"/>
        <v>0</v>
      </c>
      <c r="AA112" s="133"/>
    </row>
    <row r="113" spans="1:27" s="111" customFormat="1" ht="21" customHeight="1" x14ac:dyDescent="0.25">
      <c r="A113" s="136"/>
      <c r="B113" s="12"/>
      <c r="C113" s="95"/>
      <c r="D113" s="12"/>
      <c r="E113" s="12"/>
      <c r="F113" s="12"/>
      <c r="G113" s="283"/>
      <c r="H113" s="281"/>
      <c r="I113" s="283"/>
      <c r="J113" s="282">
        <f t="shared" si="10"/>
        <v>0</v>
      </c>
      <c r="K113" s="133"/>
      <c r="L113" s="62"/>
      <c r="M113" s="8">
        <f t="shared" si="16"/>
        <v>0</v>
      </c>
      <c r="N113" s="62"/>
      <c r="O113" s="62"/>
      <c r="P113" s="8">
        <f t="shared" si="17"/>
        <v>18</v>
      </c>
      <c r="Q113" s="63">
        <f t="shared" si="18"/>
        <v>0</v>
      </c>
      <c r="R113" s="63">
        <f t="shared" si="18"/>
        <v>0</v>
      </c>
      <c r="S113" s="63">
        <f t="shared" si="18"/>
        <v>0</v>
      </c>
      <c r="T113" s="63">
        <f t="shared" si="18"/>
        <v>0</v>
      </c>
      <c r="U113" s="63">
        <f t="shared" si="18"/>
        <v>0</v>
      </c>
      <c r="V113" s="282">
        <f t="shared" si="11"/>
        <v>0</v>
      </c>
      <c r="W113" s="282">
        <f t="shared" si="12"/>
        <v>0</v>
      </c>
      <c r="X113" s="282">
        <f t="shared" si="13"/>
        <v>0</v>
      </c>
      <c r="Y113" s="282">
        <f t="shared" si="14"/>
        <v>0</v>
      </c>
      <c r="Z113" s="282">
        <f t="shared" si="15"/>
        <v>0</v>
      </c>
      <c r="AA113" s="133"/>
    </row>
    <row r="114" spans="1:27" s="111" customFormat="1" ht="21" customHeight="1" x14ac:dyDescent="0.25">
      <c r="A114" s="136"/>
      <c r="B114" s="12"/>
      <c r="C114" s="95"/>
      <c r="D114" s="12"/>
      <c r="E114" s="12"/>
      <c r="F114" s="12"/>
      <c r="G114" s="281"/>
      <c r="H114" s="281"/>
      <c r="I114" s="283"/>
      <c r="J114" s="282">
        <f t="shared" si="10"/>
        <v>0</v>
      </c>
      <c r="K114" s="133"/>
      <c r="L114" s="62"/>
      <c r="M114" s="8">
        <f t="shared" si="16"/>
        <v>0</v>
      </c>
      <c r="N114" s="62"/>
      <c r="O114" s="62"/>
      <c r="P114" s="8">
        <f t="shared" si="17"/>
        <v>18</v>
      </c>
      <c r="Q114" s="63">
        <f t="shared" si="18"/>
        <v>0</v>
      </c>
      <c r="R114" s="63">
        <f t="shared" si="18"/>
        <v>0</v>
      </c>
      <c r="S114" s="63">
        <f t="shared" si="18"/>
        <v>0</v>
      </c>
      <c r="T114" s="63">
        <f t="shared" si="18"/>
        <v>0</v>
      </c>
      <c r="U114" s="63">
        <f t="shared" si="18"/>
        <v>0</v>
      </c>
      <c r="V114" s="282">
        <f t="shared" si="11"/>
        <v>0</v>
      </c>
      <c r="W114" s="282">
        <f t="shared" si="12"/>
        <v>0</v>
      </c>
      <c r="X114" s="282">
        <f t="shared" si="13"/>
        <v>0</v>
      </c>
      <c r="Y114" s="282">
        <f t="shared" si="14"/>
        <v>0</v>
      </c>
      <c r="Z114" s="282">
        <f t="shared" si="15"/>
        <v>0</v>
      </c>
      <c r="AA114" s="133"/>
    </row>
    <row r="115" spans="1:27" s="111" customFormat="1" ht="21" customHeight="1" x14ac:dyDescent="0.25">
      <c r="A115" s="136"/>
      <c r="B115" s="12"/>
      <c r="C115" s="95"/>
      <c r="D115" s="12"/>
      <c r="E115" s="12"/>
      <c r="F115" s="12"/>
      <c r="G115" s="283"/>
      <c r="H115" s="281"/>
      <c r="I115" s="283"/>
      <c r="J115" s="282">
        <f t="shared" si="10"/>
        <v>0</v>
      </c>
      <c r="K115" s="133"/>
      <c r="L115" s="62"/>
      <c r="M115" s="8">
        <f t="shared" si="16"/>
        <v>0</v>
      </c>
      <c r="N115" s="62"/>
      <c r="O115" s="62"/>
      <c r="P115" s="8">
        <f t="shared" si="17"/>
        <v>18</v>
      </c>
      <c r="Q115" s="63">
        <f t="shared" si="18"/>
        <v>0</v>
      </c>
      <c r="R115" s="63">
        <f t="shared" si="18"/>
        <v>0</v>
      </c>
      <c r="S115" s="63">
        <f t="shared" si="18"/>
        <v>0</v>
      </c>
      <c r="T115" s="63">
        <f t="shared" si="18"/>
        <v>0</v>
      </c>
      <c r="U115" s="63">
        <f t="shared" si="18"/>
        <v>0</v>
      </c>
      <c r="V115" s="282">
        <f t="shared" si="11"/>
        <v>0</v>
      </c>
      <c r="W115" s="282">
        <f t="shared" si="12"/>
        <v>0</v>
      </c>
      <c r="X115" s="282">
        <f t="shared" si="13"/>
        <v>0</v>
      </c>
      <c r="Y115" s="282">
        <f t="shared" si="14"/>
        <v>0</v>
      </c>
      <c r="Z115" s="282">
        <f t="shared" si="15"/>
        <v>0</v>
      </c>
      <c r="AA115" s="133"/>
    </row>
    <row r="116" spans="1:27" s="111" customFormat="1" ht="21" customHeight="1" x14ac:dyDescent="0.25">
      <c r="A116" s="136"/>
      <c r="B116" s="12"/>
      <c r="C116" s="230"/>
      <c r="D116" s="229"/>
      <c r="E116" s="12"/>
      <c r="F116" s="12"/>
      <c r="G116" s="281"/>
      <c r="H116" s="281"/>
      <c r="I116" s="283"/>
      <c r="J116" s="282">
        <f t="shared" si="10"/>
        <v>0</v>
      </c>
      <c r="K116" s="133"/>
      <c r="L116" s="62"/>
      <c r="M116" s="8">
        <f t="shared" si="16"/>
        <v>0</v>
      </c>
      <c r="N116" s="62"/>
      <c r="O116" s="62"/>
      <c r="P116" s="8">
        <f t="shared" si="17"/>
        <v>18</v>
      </c>
      <c r="Q116" s="63">
        <f t="shared" si="18"/>
        <v>0</v>
      </c>
      <c r="R116" s="63">
        <f t="shared" si="18"/>
        <v>0</v>
      </c>
      <c r="S116" s="63">
        <f t="shared" si="18"/>
        <v>0</v>
      </c>
      <c r="T116" s="63">
        <f t="shared" si="18"/>
        <v>0</v>
      </c>
      <c r="U116" s="63">
        <f t="shared" si="18"/>
        <v>0</v>
      </c>
      <c r="V116" s="282">
        <f t="shared" si="11"/>
        <v>0</v>
      </c>
      <c r="W116" s="282">
        <f t="shared" si="12"/>
        <v>0</v>
      </c>
      <c r="X116" s="282">
        <f t="shared" si="13"/>
        <v>0</v>
      </c>
      <c r="Y116" s="282">
        <f t="shared" si="14"/>
        <v>0</v>
      </c>
      <c r="Z116" s="282">
        <f t="shared" si="15"/>
        <v>0</v>
      </c>
      <c r="AA116" s="133"/>
    </row>
    <row r="117" spans="1:27" s="111" customFormat="1" ht="21" customHeight="1" x14ac:dyDescent="0.25">
      <c r="A117" s="136"/>
      <c r="B117" s="12"/>
      <c r="C117" s="95"/>
      <c r="D117" s="12"/>
      <c r="E117" s="12"/>
      <c r="F117" s="12"/>
      <c r="G117" s="281"/>
      <c r="H117" s="281"/>
      <c r="I117" s="283"/>
      <c r="J117" s="282">
        <f t="shared" si="10"/>
        <v>0</v>
      </c>
      <c r="K117" s="133"/>
      <c r="L117" s="62"/>
      <c r="M117" s="8">
        <f t="shared" si="16"/>
        <v>0</v>
      </c>
      <c r="N117" s="62"/>
      <c r="O117" s="62"/>
      <c r="P117" s="8">
        <f t="shared" si="17"/>
        <v>18</v>
      </c>
      <c r="Q117" s="63">
        <f t="shared" si="18"/>
        <v>0</v>
      </c>
      <c r="R117" s="63">
        <f t="shared" si="18"/>
        <v>0</v>
      </c>
      <c r="S117" s="63">
        <f t="shared" si="18"/>
        <v>0</v>
      </c>
      <c r="T117" s="63">
        <f t="shared" si="18"/>
        <v>0</v>
      </c>
      <c r="U117" s="63">
        <f t="shared" si="18"/>
        <v>0</v>
      </c>
      <c r="V117" s="282">
        <f t="shared" si="11"/>
        <v>0</v>
      </c>
      <c r="W117" s="282">
        <f t="shared" si="12"/>
        <v>0</v>
      </c>
      <c r="X117" s="282">
        <f t="shared" si="13"/>
        <v>0</v>
      </c>
      <c r="Y117" s="282">
        <f t="shared" si="14"/>
        <v>0</v>
      </c>
      <c r="Z117" s="282">
        <f t="shared" si="15"/>
        <v>0</v>
      </c>
      <c r="AA117" s="133"/>
    </row>
    <row r="118" spans="1:27" s="111" customFormat="1" ht="21" customHeight="1" x14ac:dyDescent="0.25">
      <c r="A118" s="136"/>
      <c r="B118" s="12"/>
      <c r="C118" s="95"/>
      <c r="D118" s="12"/>
      <c r="E118" s="12"/>
      <c r="F118" s="12"/>
      <c r="G118" s="281"/>
      <c r="H118" s="281"/>
      <c r="I118" s="283"/>
      <c r="J118" s="282">
        <f t="shared" si="10"/>
        <v>0</v>
      </c>
      <c r="K118" s="133"/>
      <c r="L118" s="62"/>
      <c r="M118" s="8">
        <f t="shared" si="16"/>
        <v>0</v>
      </c>
      <c r="N118" s="62"/>
      <c r="O118" s="62"/>
      <c r="P118" s="8">
        <f t="shared" si="17"/>
        <v>18</v>
      </c>
      <c r="Q118" s="63">
        <f t="shared" si="18"/>
        <v>0</v>
      </c>
      <c r="R118" s="63">
        <f t="shared" si="18"/>
        <v>0</v>
      </c>
      <c r="S118" s="63">
        <f t="shared" si="18"/>
        <v>0</v>
      </c>
      <c r="T118" s="63">
        <f t="shared" si="18"/>
        <v>0</v>
      </c>
      <c r="U118" s="63">
        <f t="shared" si="18"/>
        <v>0</v>
      </c>
      <c r="V118" s="282">
        <f t="shared" si="11"/>
        <v>0</v>
      </c>
      <c r="W118" s="282">
        <f t="shared" si="12"/>
        <v>0</v>
      </c>
      <c r="X118" s="282">
        <f t="shared" si="13"/>
        <v>0</v>
      </c>
      <c r="Y118" s="282">
        <f t="shared" si="14"/>
        <v>0</v>
      </c>
      <c r="Z118" s="282">
        <f t="shared" si="15"/>
        <v>0</v>
      </c>
      <c r="AA118" s="133"/>
    </row>
    <row r="119" spans="1:27" s="111" customFormat="1" ht="21" customHeight="1" x14ac:dyDescent="0.25">
      <c r="A119" s="136"/>
      <c r="B119" s="12"/>
      <c r="C119" s="95"/>
      <c r="D119" s="12"/>
      <c r="E119" s="12"/>
      <c r="F119" s="12"/>
      <c r="G119" s="281"/>
      <c r="H119" s="281"/>
      <c r="I119" s="283"/>
      <c r="J119" s="282">
        <f t="shared" si="10"/>
        <v>0</v>
      </c>
      <c r="K119" s="133"/>
      <c r="L119" s="62"/>
      <c r="M119" s="8">
        <f t="shared" si="16"/>
        <v>0</v>
      </c>
      <c r="N119" s="62"/>
      <c r="O119" s="62"/>
      <c r="P119" s="8">
        <f t="shared" si="17"/>
        <v>18</v>
      </c>
      <c r="Q119" s="63">
        <f t="shared" si="18"/>
        <v>0</v>
      </c>
      <c r="R119" s="63">
        <f t="shared" si="18"/>
        <v>0</v>
      </c>
      <c r="S119" s="63">
        <f t="shared" si="18"/>
        <v>0</v>
      </c>
      <c r="T119" s="63">
        <f t="shared" si="18"/>
        <v>0</v>
      </c>
      <c r="U119" s="63">
        <f t="shared" si="18"/>
        <v>0</v>
      </c>
      <c r="V119" s="282">
        <f t="shared" si="11"/>
        <v>0</v>
      </c>
      <c r="W119" s="282">
        <f t="shared" si="12"/>
        <v>0</v>
      </c>
      <c r="X119" s="282">
        <f t="shared" si="13"/>
        <v>0</v>
      </c>
      <c r="Y119" s="282">
        <f t="shared" si="14"/>
        <v>0</v>
      </c>
      <c r="Z119" s="282">
        <f t="shared" si="15"/>
        <v>0</v>
      </c>
      <c r="AA119" s="133"/>
    </row>
    <row r="120" spans="1:27" s="111" customFormat="1" ht="21" customHeight="1" x14ac:dyDescent="0.25">
      <c r="A120" s="136"/>
      <c r="B120" s="12"/>
      <c r="C120" s="95"/>
      <c r="D120" s="12"/>
      <c r="E120" s="12"/>
      <c r="F120" s="12"/>
      <c r="G120" s="281"/>
      <c r="H120" s="281"/>
      <c r="I120" s="283"/>
      <c r="J120" s="282">
        <f t="shared" si="10"/>
        <v>0</v>
      </c>
      <c r="K120" s="133"/>
      <c r="L120" s="62"/>
      <c r="M120" s="8">
        <f t="shared" si="16"/>
        <v>0</v>
      </c>
      <c r="N120" s="62"/>
      <c r="O120" s="62"/>
      <c r="P120" s="8">
        <f t="shared" si="17"/>
        <v>18</v>
      </c>
      <c r="Q120" s="63">
        <f t="shared" si="18"/>
        <v>0</v>
      </c>
      <c r="R120" s="63">
        <f t="shared" si="18"/>
        <v>0</v>
      </c>
      <c r="S120" s="63">
        <f t="shared" si="18"/>
        <v>0</v>
      </c>
      <c r="T120" s="63">
        <f t="shared" si="18"/>
        <v>0</v>
      </c>
      <c r="U120" s="63">
        <f t="shared" si="18"/>
        <v>0</v>
      </c>
      <c r="V120" s="282">
        <f t="shared" si="11"/>
        <v>0</v>
      </c>
      <c r="W120" s="282">
        <f t="shared" si="12"/>
        <v>0</v>
      </c>
      <c r="X120" s="282">
        <f t="shared" si="13"/>
        <v>0</v>
      </c>
      <c r="Y120" s="282">
        <f t="shared" si="14"/>
        <v>0</v>
      </c>
      <c r="Z120" s="282">
        <f t="shared" si="15"/>
        <v>0</v>
      </c>
      <c r="AA120" s="133"/>
    </row>
    <row r="121" spans="1:27" s="111" customFormat="1" ht="21" customHeight="1" x14ac:dyDescent="0.25">
      <c r="A121" s="136"/>
      <c r="B121" s="12"/>
      <c r="C121" s="95"/>
      <c r="D121" s="12"/>
      <c r="E121" s="12"/>
      <c r="F121" s="12"/>
      <c r="G121" s="281"/>
      <c r="H121" s="281"/>
      <c r="I121" s="283"/>
      <c r="J121" s="282">
        <f t="shared" si="10"/>
        <v>0</v>
      </c>
      <c r="K121" s="133"/>
      <c r="L121" s="62"/>
      <c r="M121" s="8">
        <f t="shared" si="16"/>
        <v>0</v>
      </c>
      <c r="N121" s="62"/>
      <c r="O121" s="62"/>
      <c r="P121" s="8">
        <f t="shared" si="17"/>
        <v>18</v>
      </c>
      <c r="Q121" s="63">
        <f t="shared" si="18"/>
        <v>0</v>
      </c>
      <c r="R121" s="63">
        <f t="shared" si="18"/>
        <v>0</v>
      </c>
      <c r="S121" s="63">
        <f t="shared" si="18"/>
        <v>0</v>
      </c>
      <c r="T121" s="63">
        <f t="shared" si="18"/>
        <v>0</v>
      </c>
      <c r="U121" s="63">
        <f t="shared" si="18"/>
        <v>0</v>
      </c>
      <c r="V121" s="282">
        <f t="shared" si="11"/>
        <v>0</v>
      </c>
      <c r="W121" s="282">
        <f t="shared" si="12"/>
        <v>0</v>
      </c>
      <c r="X121" s="282">
        <f t="shared" si="13"/>
        <v>0</v>
      </c>
      <c r="Y121" s="282">
        <f t="shared" si="14"/>
        <v>0</v>
      </c>
      <c r="Z121" s="282">
        <f t="shared" si="15"/>
        <v>0</v>
      </c>
      <c r="AA121" s="133"/>
    </row>
    <row r="122" spans="1:27" s="111" customFormat="1" ht="21" customHeight="1" x14ac:dyDescent="0.25">
      <c r="A122" s="136"/>
      <c r="B122" s="12"/>
      <c r="C122" s="95"/>
      <c r="D122" s="12"/>
      <c r="E122" s="12"/>
      <c r="F122" s="12"/>
      <c r="G122" s="281"/>
      <c r="H122" s="281"/>
      <c r="I122" s="283"/>
      <c r="J122" s="282">
        <f t="shared" si="10"/>
        <v>0</v>
      </c>
      <c r="K122" s="133"/>
      <c r="L122" s="62"/>
      <c r="M122" s="8">
        <f t="shared" si="16"/>
        <v>0</v>
      </c>
      <c r="N122" s="62"/>
      <c r="O122" s="62"/>
      <c r="P122" s="8">
        <f t="shared" si="17"/>
        <v>18</v>
      </c>
      <c r="Q122" s="63">
        <f t="shared" si="18"/>
        <v>0</v>
      </c>
      <c r="R122" s="63">
        <f t="shared" si="18"/>
        <v>0</v>
      </c>
      <c r="S122" s="63">
        <f t="shared" si="18"/>
        <v>0</v>
      </c>
      <c r="T122" s="63">
        <f t="shared" si="18"/>
        <v>0</v>
      </c>
      <c r="U122" s="63">
        <f t="shared" si="18"/>
        <v>0</v>
      </c>
      <c r="V122" s="282">
        <f t="shared" si="11"/>
        <v>0</v>
      </c>
      <c r="W122" s="282">
        <f t="shared" si="12"/>
        <v>0</v>
      </c>
      <c r="X122" s="282">
        <f t="shared" si="13"/>
        <v>0</v>
      </c>
      <c r="Y122" s="282">
        <f t="shared" si="14"/>
        <v>0</v>
      </c>
      <c r="Z122" s="282">
        <f t="shared" si="15"/>
        <v>0</v>
      </c>
      <c r="AA122" s="133"/>
    </row>
    <row r="123" spans="1:27" s="111" customFormat="1" ht="21" customHeight="1" x14ac:dyDescent="0.25">
      <c r="A123" s="136"/>
      <c r="B123" s="12"/>
      <c r="C123" s="95"/>
      <c r="D123" s="12"/>
      <c r="E123" s="12"/>
      <c r="F123" s="12"/>
      <c r="G123" s="281"/>
      <c r="H123" s="281"/>
      <c r="I123" s="283"/>
      <c r="J123" s="282">
        <f t="shared" si="10"/>
        <v>0</v>
      </c>
      <c r="K123" s="133"/>
      <c r="L123" s="62"/>
      <c r="M123" s="8">
        <f t="shared" si="16"/>
        <v>0</v>
      </c>
      <c r="N123" s="62"/>
      <c r="O123" s="62"/>
      <c r="P123" s="8">
        <f t="shared" si="17"/>
        <v>18</v>
      </c>
      <c r="Q123" s="63">
        <f t="shared" si="18"/>
        <v>0</v>
      </c>
      <c r="R123" s="63">
        <f t="shared" si="18"/>
        <v>0</v>
      </c>
      <c r="S123" s="63">
        <f t="shared" si="18"/>
        <v>0</v>
      </c>
      <c r="T123" s="63">
        <f t="shared" si="18"/>
        <v>0</v>
      </c>
      <c r="U123" s="63">
        <f t="shared" si="18"/>
        <v>0</v>
      </c>
      <c r="V123" s="282">
        <f t="shared" si="11"/>
        <v>0</v>
      </c>
      <c r="W123" s="282">
        <f t="shared" si="12"/>
        <v>0</v>
      </c>
      <c r="X123" s="282">
        <f t="shared" si="13"/>
        <v>0</v>
      </c>
      <c r="Y123" s="282">
        <f t="shared" si="14"/>
        <v>0</v>
      </c>
      <c r="Z123" s="282">
        <f t="shared" si="15"/>
        <v>0</v>
      </c>
      <c r="AA123" s="133"/>
    </row>
    <row r="124" spans="1:27" s="111" customFormat="1" ht="21" customHeight="1" x14ac:dyDescent="0.25">
      <c r="A124" s="147"/>
      <c r="B124" s="12"/>
      <c r="C124" s="231"/>
      <c r="D124" s="12"/>
      <c r="E124" s="11"/>
      <c r="F124" s="12"/>
      <c r="G124" s="285"/>
      <c r="H124" s="281"/>
      <c r="I124" s="281"/>
      <c r="J124" s="282">
        <f t="shared" si="10"/>
        <v>0</v>
      </c>
      <c r="K124" s="133"/>
      <c r="L124" s="146"/>
      <c r="M124" s="8">
        <f t="shared" si="16"/>
        <v>0</v>
      </c>
      <c r="N124" s="62"/>
      <c r="O124" s="62"/>
      <c r="P124" s="8">
        <f t="shared" si="17"/>
        <v>18</v>
      </c>
      <c r="Q124" s="63">
        <f t="shared" ref="Q124:U155" si="19">IFERROR(IF(AND((Q$192-$P124)/$M124&gt;0,(Q$192-$P124)/$M124&lt;1),(Q$192-$P124)/$M124,IF((Q$192-$P124)/$M124&gt;0,1,0)),0)</f>
        <v>0</v>
      </c>
      <c r="R124" s="63">
        <f t="shared" si="19"/>
        <v>0</v>
      </c>
      <c r="S124" s="63">
        <f t="shared" si="19"/>
        <v>0</v>
      </c>
      <c r="T124" s="63">
        <f t="shared" si="19"/>
        <v>0</v>
      </c>
      <c r="U124" s="63">
        <f t="shared" si="19"/>
        <v>0</v>
      </c>
      <c r="V124" s="282">
        <f t="shared" si="11"/>
        <v>0</v>
      </c>
      <c r="W124" s="282">
        <f t="shared" si="12"/>
        <v>0</v>
      </c>
      <c r="X124" s="282">
        <f t="shared" si="13"/>
        <v>0</v>
      </c>
      <c r="Y124" s="282">
        <f t="shared" si="14"/>
        <v>0</v>
      </c>
      <c r="Z124" s="282">
        <f t="shared" si="15"/>
        <v>0</v>
      </c>
      <c r="AA124" s="133"/>
    </row>
    <row r="125" spans="1:27" s="111" customFormat="1" ht="21" customHeight="1" x14ac:dyDescent="0.25">
      <c r="A125" s="147"/>
      <c r="B125" s="12"/>
      <c r="C125" s="231"/>
      <c r="D125" s="12"/>
      <c r="E125" s="11"/>
      <c r="F125" s="12"/>
      <c r="G125" s="285"/>
      <c r="H125" s="281"/>
      <c r="I125" s="281"/>
      <c r="J125" s="282">
        <f t="shared" si="10"/>
        <v>0</v>
      </c>
      <c r="K125" s="133"/>
      <c r="L125" s="146"/>
      <c r="M125" s="8">
        <f t="shared" si="16"/>
        <v>0</v>
      </c>
      <c r="N125" s="62"/>
      <c r="O125" s="62"/>
      <c r="P125" s="8">
        <f t="shared" si="17"/>
        <v>18</v>
      </c>
      <c r="Q125" s="63">
        <f t="shared" si="19"/>
        <v>0</v>
      </c>
      <c r="R125" s="63">
        <f t="shared" si="19"/>
        <v>0</v>
      </c>
      <c r="S125" s="63">
        <f t="shared" si="19"/>
        <v>0</v>
      </c>
      <c r="T125" s="63">
        <f t="shared" si="19"/>
        <v>0</v>
      </c>
      <c r="U125" s="63">
        <f t="shared" si="19"/>
        <v>0</v>
      </c>
      <c r="V125" s="282">
        <f t="shared" si="11"/>
        <v>0</v>
      </c>
      <c r="W125" s="282">
        <f t="shared" si="12"/>
        <v>0</v>
      </c>
      <c r="X125" s="282">
        <f t="shared" si="13"/>
        <v>0</v>
      </c>
      <c r="Y125" s="282">
        <f t="shared" si="14"/>
        <v>0</v>
      </c>
      <c r="Z125" s="282">
        <f t="shared" si="15"/>
        <v>0</v>
      </c>
      <c r="AA125" s="133"/>
    </row>
    <row r="126" spans="1:27" s="111" customFormat="1" ht="21" customHeight="1" x14ac:dyDescent="0.25">
      <c r="A126" s="136"/>
      <c r="B126" s="12"/>
      <c r="C126" s="230"/>
      <c r="D126" s="229"/>
      <c r="E126" s="12"/>
      <c r="F126" s="12"/>
      <c r="G126" s="281"/>
      <c r="H126" s="281"/>
      <c r="I126" s="283"/>
      <c r="J126" s="282">
        <f t="shared" si="10"/>
        <v>0</v>
      </c>
      <c r="K126" s="133"/>
      <c r="L126" s="62"/>
      <c r="M126" s="8">
        <f t="shared" si="16"/>
        <v>0</v>
      </c>
      <c r="N126" s="62"/>
      <c r="O126" s="62"/>
      <c r="P126" s="8">
        <f t="shared" si="17"/>
        <v>18</v>
      </c>
      <c r="Q126" s="63">
        <f t="shared" si="19"/>
        <v>0</v>
      </c>
      <c r="R126" s="63">
        <f t="shared" si="19"/>
        <v>0</v>
      </c>
      <c r="S126" s="63">
        <f t="shared" si="19"/>
        <v>0</v>
      </c>
      <c r="T126" s="63">
        <f t="shared" si="19"/>
        <v>0</v>
      </c>
      <c r="U126" s="63">
        <f t="shared" si="19"/>
        <v>0</v>
      </c>
      <c r="V126" s="282">
        <f t="shared" si="11"/>
        <v>0</v>
      </c>
      <c r="W126" s="282">
        <f t="shared" si="12"/>
        <v>0</v>
      </c>
      <c r="X126" s="282">
        <f t="shared" si="13"/>
        <v>0</v>
      </c>
      <c r="Y126" s="282">
        <f t="shared" si="14"/>
        <v>0</v>
      </c>
      <c r="Z126" s="282">
        <f t="shared" si="15"/>
        <v>0</v>
      </c>
      <c r="AA126" s="133"/>
    </row>
    <row r="127" spans="1:27" s="132" customFormat="1" ht="21" customHeight="1" x14ac:dyDescent="0.25">
      <c r="A127" s="136"/>
      <c r="B127" s="12"/>
      <c r="C127" s="95"/>
      <c r="D127" s="12"/>
      <c r="E127" s="12"/>
      <c r="F127" s="12"/>
      <c r="G127" s="281"/>
      <c r="H127" s="281"/>
      <c r="I127" s="283"/>
      <c r="J127" s="282">
        <f t="shared" si="10"/>
        <v>0</v>
      </c>
      <c r="K127" s="131"/>
      <c r="L127" s="62"/>
      <c r="M127" s="8">
        <f t="shared" si="16"/>
        <v>0</v>
      </c>
      <c r="N127" s="62"/>
      <c r="O127" s="62"/>
      <c r="P127" s="8">
        <f t="shared" si="17"/>
        <v>18</v>
      </c>
      <c r="Q127" s="63">
        <f t="shared" si="19"/>
        <v>0</v>
      </c>
      <c r="R127" s="63">
        <f t="shared" si="19"/>
        <v>0</v>
      </c>
      <c r="S127" s="63">
        <f t="shared" si="19"/>
        <v>0</v>
      </c>
      <c r="T127" s="63">
        <f t="shared" si="19"/>
        <v>0</v>
      </c>
      <c r="U127" s="63">
        <f t="shared" si="19"/>
        <v>0</v>
      </c>
      <c r="V127" s="282">
        <f t="shared" si="11"/>
        <v>0</v>
      </c>
      <c r="W127" s="282">
        <f t="shared" si="12"/>
        <v>0</v>
      </c>
      <c r="X127" s="282">
        <f t="shared" si="13"/>
        <v>0</v>
      </c>
      <c r="Y127" s="282">
        <f t="shared" si="14"/>
        <v>0</v>
      </c>
      <c r="Z127" s="282">
        <f t="shared" si="15"/>
        <v>0</v>
      </c>
      <c r="AA127" s="131"/>
    </row>
    <row r="128" spans="1:27" s="111" customFormat="1" ht="21" customHeight="1" x14ac:dyDescent="0.25">
      <c r="A128" s="136"/>
      <c r="B128" s="12"/>
      <c r="C128" s="95"/>
      <c r="D128" s="12"/>
      <c r="E128" s="12"/>
      <c r="F128" s="12"/>
      <c r="G128" s="281"/>
      <c r="H128" s="281"/>
      <c r="I128" s="283"/>
      <c r="J128" s="282">
        <f t="shared" si="10"/>
        <v>0</v>
      </c>
      <c r="K128" s="133"/>
      <c r="L128" s="62"/>
      <c r="M128" s="8">
        <f t="shared" si="16"/>
        <v>0</v>
      </c>
      <c r="N128" s="62"/>
      <c r="O128" s="62"/>
      <c r="P128" s="8">
        <f t="shared" si="17"/>
        <v>18</v>
      </c>
      <c r="Q128" s="63">
        <f t="shared" si="19"/>
        <v>0</v>
      </c>
      <c r="R128" s="63">
        <f t="shared" si="19"/>
        <v>0</v>
      </c>
      <c r="S128" s="63">
        <f t="shared" si="19"/>
        <v>0</v>
      </c>
      <c r="T128" s="63">
        <f t="shared" si="19"/>
        <v>0</v>
      </c>
      <c r="U128" s="63">
        <f t="shared" si="19"/>
        <v>0</v>
      </c>
      <c r="V128" s="282">
        <f t="shared" si="11"/>
        <v>0</v>
      </c>
      <c r="W128" s="282">
        <f t="shared" si="12"/>
        <v>0</v>
      </c>
      <c r="X128" s="282">
        <f t="shared" si="13"/>
        <v>0</v>
      </c>
      <c r="Y128" s="282">
        <f t="shared" si="14"/>
        <v>0</v>
      </c>
      <c r="Z128" s="282">
        <f t="shared" si="15"/>
        <v>0</v>
      </c>
      <c r="AA128" s="133"/>
    </row>
    <row r="129" spans="1:27" s="132" customFormat="1" ht="21" customHeight="1" x14ac:dyDescent="0.25">
      <c r="A129" s="136"/>
      <c r="B129" s="12"/>
      <c r="C129" s="95"/>
      <c r="D129" s="12"/>
      <c r="E129" s="12"/>
      <c r="F129" s="12"/>
      <c r="G129" s="281"/>
      <c r="H129" s="281"/>
      <c r="I129" s="283"/>
      <c r="J129" s="282">
        <f t="shared" si="10"/>
        <v>0</v>
      </c>
      <c r="K129" s="131"/>
      <c r="L129" s="62"/>
      <c r="M129" s="8">
        <f t="shared" si="16"/>
        <v>0</v>
      </c>
      <c r="N129" s="62"/>
      <c r="O129" s="62"/>
      <c r="P129" s="8">
        <f t="shared" si="17"/>
        <v>18</v>
      </c>
      <c r="Q129" s="63">
        <f t="shared" si="19"/>
        <v>0</v>
      </c>
      <c r="R129" s="63">
        <f t="shared" si="19"/>
        <v>0</v>
      </c>
      <c r="S129" s="63">
        <f t="shared" si="19"/>
        <v>0</v>
      </c>
      <c r="T129" s="63">
        <f t="shared" si="19"/>
        <v>0</v>
      </c>
      <c r="U129" s="63">
        <f t="shared" si="19"/>
        <v>0</v>
      </c>
      <c r="V129" s="282">
        <f t="shared" si="11"/>
        <v>0</v>
      </c>
      <c r="W129" s="282">
        <f t="shared" si="12"/>
        <v>0</v>
      </c>
      <c r="X129" s="282">
        <f t="shared" si="13"/>
        <v>0</v>
      </c>
      <c r="Y129" s="282">
        <f t="shared" si="14"/>
        <v>0</v>
      </c>
      <c r="Z129" s="282">
        <f t="shared" si="15"/>
        <v>0</v>
      </c>
      <c r="AA129" s="131"/>
    </row>
    <row r="130" spans="1:27" s="111" customFormat="1" ht="21" customHeight="1" x14ac:dyDescent="0.25">
      <c r="A130" s="136"/>
      <c r="B130" s="12"/>
      <c r="C130" s="95"/>
      <c r="D130" s="12"/>
      <c r="E130" s="12"/>
      <c r="F130" s="12"/>
      <c r="G130" s="281"/>
      <c r="H130" s="281"/>
      <c r="I130" s="283"/>
      <c r="J130" s="282">
        <f t="shared" si="10"/>
        <v>0</v>
      </c>
      <c r="K130" s="133"/>
      <c r="L130" s="62"/>
      <c r="M130" s="8">
        <f t="shared" si="16"/>
        <v>0</v>
      </c>
      <c r="N130" s="62"/>
      <c r="O130" s="62"/>
      <c r="P130" s="8">
        <f t="shared" si="17"/>
        <v>18</v>
      </c>
      <c r="Q130" s="63">
        <f t="shared" si="19"/>
        <v>0</v>
      </c>
      <c r="R130" s="63">
        <f t="shared" si="19"/>
        <v>0</v>
      </c>
      <c r="S130" s="63">
        <f t="shared" si="19"/>
        <v>0</v>
      </c>
      <c r="T130" s="63">
        <f t="shared" si="19"/>
        <v>0</v>
      </c>
      <c r="U130" s="63">
        <f t="shared" si="19"/>
        <v>0</v>
      </c>
      <c r="V130" s="282">
        <f t="shared" si="11"/>
        <v>0</v>
      </c>
      <c r="W130" s="282">
        <f t="shared" si="12"/>
        <v>0</v>
      </c>
      <c r="X130" s="282">
        <f t="shared" si="13"/>
        <v>0</v>
      </c>
      <c r="Y130" s="282">
        <f t="shared" si="14"/>
        <v>0</v>
      </c>
      <c r="Z130" s="282">
        <f t="shared" si="15"/>
        <v>0</v>
      </c>
      <c r="AA130" s="133"/>
    </row>
    <row r="131" spans="1:27" s="111" customFormat="1" ht="21" customHeight="1" x14ac:dyDescent="0.25">
      <c r="A131" s="136"/>
      <c r="B131" s="12"/>
      <c r="C131" s="95"/>
      <c r="D131" s="12"/>
      <c r="E131" s="12"/>
      <c r="F131" s="12"/>
      <c r="G131" s="281"/>
      <c r="H131" s="281"/>
      <c r="I131" s="283"/>
      <c r="J131" s="282">
        <f t="shared" si="10"/>
        <v>0</v>
      </c>
      <c r="K131" s="133"/>
      <c r="L131" s="62"/>
      <c r="M131" s="8">
        <f t="shared" si="16"/>
        <v>0</v>
      </c>
      <c r="N131" s="62"/>
      <c r="O131" s="62"/>
      <c r="P131" s="8">
        <f t="shared" si="17"/>
        <v>18</v>
      </c>
      <c r="Q131" s="63">
        <f t="shared" si="19"/>
        <v>0</v>
      </c>
      <c r="R131" s="63">
        <f t="shared" si="19"/>
        <v>0</v>
      </c>
      <c r="S131" s="63">
        <f t="shared" si="19"/>
        <v>0</v>
      </c>
      <c r="T131" s="63">
        <f t="shared" si="19"/>
        <v>0</v>
      </c>
      <c r="U131" s="63">
        <f t="shared" si="19"/>
        <v>0</v>
      </c>
      <c r="V131" s="282">
        <f t="shared" si="11"/>
        <v>0</v>
      </c>
      <c r="W131" s="282">
        <f t="shared" si="12"/>
        <v>0</v>
      </c>
      <c r="X131" s="282">
        <f t="shared" si="13"/>
        <v>0</v>
      </c>
      <c r="Y131" s="282">
        <f t="shared" si="14"/>
        <v>0</v>
      </c>
      <c r="Z131" s="282">
        <f t="shared" si="15"/>
        <v>0</v>
      </c>
      <c r="AA131" s="133"/>
    </row>
    <row r="132" spans="1:27" s="111" customFormat="1" ht="21" customHeight="1" x14ac:dyDescent="0.25">
      <c r="A132" s="136"/>
      <c r="B132" s="12"/>
      <c r="C132" s="95"/>
      <c r="D132" s="12"/>
      <c r="E132" s="12"/>
      <c r="F132" s="12"/>
      <c r="G132" s="281"/>
      <c r="H132" s="281"/>
      <c r="I132" s="283"/>
      <c r="J132" s="282">
        <f t="shared" si="10"/>
        <v>0</v>
      </c>
      <c r="K132" s="133"/>
      <c r="L132" s="62"/>
      <c r="M132" s="8">
        <f t="shared" si="16"/>
        <v>0</v>
      </c>
      <c r="N132" s="62"/>
      <c r="O132" s="62"/>
      <c r="P132" s="8">
        <f t="shared" si="17"/>
        <v>18</v>
      </c>
      <c r="Q132" s="63">
        <f t="shared" si="19"/>
        <v>0</v>
      </c>
      <c r="R132" s="63">
        <f t="shared" si="19"/>
        <v>0</v>
      </c>
      <c r="S132" s="63">
        <f t="shared" si="19"/>
        <v>0</v>
      </c>
      <c r="T132" s="63">
        <f t="shared" si="19"/>
        <v>0</v>
      </c>
      <c r="U132" s="63">
        <f t="shared" si="19"/>
        <v>0</v>
      </c>
      <c r="V132" s="282">
        <f t="shared" si="11"/>
        <v>0</v>
      </c>
      <c r="W132" s="282">
        <f t="shared" si="12"/>
        <v>0</v>
      </c>
      <c r="X132" s="282">
        <f t="shared" si="13"/>
        <v>0</v>
      </c>
      <c r="Y132" s="282">
        <f t="shared" si="14"/>
        <v>0</v>
      </c>
      <c r="Z132" s="282">
        <f t="shared" si="15"/>
        <v>0</v>
      </c>
      <c r="AA132" s="133"/>
    </row>
    <row r="133" spans="1:27" s="111" customFormat="1" ht="21" customHeight="1" x14ac:dyDescent="0.25">
      <c r="A133" s="136"/>
      <c r="B133" s="12"/>
      <c r="C133" s="95"/>
      <c r="D133" s="12"/>
      <c r="E133" s="12"/>
      <c r="F133" s="12"/>
      <c r="G133" s="281"/>
      <c r="H133" s="281"/>
      <c r="I133" s="283"/>
      <c r="J133" s="282">
        <f t="shared" si="10"/>
        <v>0</v>
      </c>
      <c r="K133" s="133"/>
      <c r="L133" s="62"/>
      <c r="M133" s="8">
        <f t="shared" si="16"/>
        <v>0</v>
      </c>
      <c r="N133" s="62"/>
      <c r="O133" s="62"/>
      <c r="P133" s="8">
        <f t="shared" si="17"/>
        <v>18</v>
      </c>
      <c r="Q133" s="63">
        <f t="shared" si="19"/>
        <v>0</v>
      </c>
      <c r="R133" s="63">
        <f t="shared" si="19"/>
        <v>0</v>
      </c>
      <c r="S133" s="63">
        <f t="shared" si="19"/>
        <v>0</v>
      </c>
      <c r="T133" s="63">
        <f t="shared" si="19"/>
        <v>0</v>
      </c>
      <c r="U133" s="63">
        <f t="shared" si="19"/>
        <v>0</v>
      </c>
      <c r="V133" s="282">
        <f t="shared" si="11"/>
        <v>0</v>
      </c>
      <c r="W133" s="282">
        <f t="shared" si="12"/>
        <v>0</v>
      </c>
      <c r="X133" s="282">
        <f t="shared" si="13"/>
        <v>0</v>
      </c>
      <c r="Y133" s="282">
        <f t="shared" si="14"/>
        <v>0</v>
      </c>
      <c r="Z133" s="282">
        <f t="shared" si="15"/>
        <v>0</v>
      </c>
      <c r="AA133" s="133"/>
    </row>
    <row r="134" spans="1:27" s="111" customFormat="1" ht="21" customHeight="1" x14ac:dyDescent="0.25">
      <c r="A134" s="136"/>
      <c r="B134" s="12"/>
      <c r="C134" s="95"/>
      <c r="D134" s="12"/>
      <c r="E134" s="12"/>
      <c r="F134" s="12"/>
      <c r="G134" s="281"/>
      <c r="H134" s="281"/>
      <c r="I134" s="283"/>
      <c r="J134" s="282">
        <f t="shared" si="10"/>
        <v>0</v>
      </c>
      <c r="K134" s="133"/>
      <c r="L134" s="62"/>
      <c r="M134" s="8">
        <f t="shared" si="16"/>
        <v>0</v>
      </c>
      <c r="N134" s="62"/>
      <c r="O134" s="62"/>
      <c r="P134" s="8">
        <f t="shared" si="17"/>
        <v>18</v>
      </c>
      <c r="Q134" s="63">
        <f t="shared" si="19"/>
        <v>0</v>
      </c>
      <c r="R134" s="63">
        <f t="shared" si="19"/>
        <v>0</v>
      </c>
      <c r="S134" s="63">
        <f t="shared" si="19"/>
        <v>0</v>
      </c>
      <c r="T134" s="63">
        <f t="shared" si="19"/>
        <v>0</v>
      </c>
      <c r="U134" s="63">
        <f t="shared" si="19"/>
        <v>0</v>
      </c>
      <c r="V134" s="282">
        <f t="shared" si="11"/>
        <v>0</v>
      </c>
      <c r="W134" s="282">
        <f t="shared" si="12"/>
        <v>0</v>
      </c>
      <c r="X134" s="282">
        <f t="shared" si="13"/>
        <v>0</v>
      </c>
      <c r="Y134" s="282">
        <f t="shared" si="14"/>
        <v>0</v>
      </c>
      <c r="Z134" s="282">
        <f t="shared" si="15"/>
        <v>0</v>
      </c>
      <c r="AA134" s="133"/>
    </row>
    <row r="135" spans="1:27" s="111" customFormat="1" ht="21" customHeight="1" x14ac:dyDescent="0.25">
      <c r="A135" s="136"/>
      <c r="B135" s="12"/>
      <c r="C135" s="95"/>
      <c r="D135" s="12"/>
      <c r="E135" s="12"/>
      <c r="F135" s="12"/>
      <c r="G135" s="281"/>
      <c r="H135" s="281"/>
      <c r="I135" s="283"/>
      <c r="J135" s="282">
        <f t="shared" si="10"/>
        <v>0</v>
      </c>
      <c r="K135" s="133"/>
      <c r="L135" s="62"/>
      <c r="M135" s="8">
        <f t="shared" si="16"/>
        <v>0</v>
      </c>
      <c r="N135" s="62"/>
      <c r="O135" s="62"/>
      <c r="P135" s="8">
        <f t="shared" si="17"/>
        <v>18</v>
      </c>
      <c r="Q135" s="63">
        <f t="shared" si="19"/>
        <v>0</v>
      </c>
      <c r="R135" s="63">
        <f t="shared" si="19"/>
        <v>0</v>
      </c>
      <c r="S135" s="63">
        <f t="shared" si="19"/>
        <v>0</v>
      </c>
      <c r="T135" s="63">
        <f t="shared" si="19"/>
        <v>0</v>
      </c>
      <c r="U135" s="63">
        <f t="shared" si="19"/>
        <v>0</v>
      </c>
      <c r="V135" s="282">
        <f t="shared" si="11"/>
        <v>0</v>
      </c>
      <c r="W135" s="282">
        <f t="shared" si="12"/>
        <v>0</v>
      </c>
      <c r="X135" s="282">
        <f t="shared" si="13"/>
        <v>0</v>
      </c>
      <c r="Y135" s="282">
        <f t="shared" si="14"/>
        <v>0</v>
      </c>
      <c r="Z135" s="282">
        <f t="shared" si="15"/>
        <v>0</v>
      </c>
      <c r="AA135" s="133"/>
    </row>
    <row r="136" spans="1:27" s="111" customFormat="1" ht="21" customHeight="1" x14ac:dyDescent="0.25">
      <c r="A136" s="136"/>
      <c r="B136" s="12"/>
      <c r="C136" s="95"/>
      <c r="D136" s="12"/>
      <c r="E136" s="12"/>
      <c r="F136" s="12"/>
      <c r="G136" s="281"/>
      <c r="H136" s="281"/>
      <c r="I136" s="283"/>
      <c r="J136" s="282">
        <f t="shared" si="10"/>
        <v>0</v>
      </c>
      <c r="K136" s="133"/>
      <c r="L136" s="62"/>
      <c r="M136" s="8">
        <f t="shared" si="16"/>
        <v>0</v>
      </c>
      <c r="N136" s="62"/>
      <c r="O136" s="62"/>
      <c r="P136" s="8">
        <f t="shared" si="17"/>
        <v>18</v>
      </c>
      <c r="Q136" s="63">
        <f t="shared" si="19"/>
        <v>0</v>
      </c>
      <c r="R136" s="63">
        <f t="shared" si="19"/>
        <v>0</v>
      </c>
      <c r="S136" s="63">
        <f t="shared" si="19"/>
        <v>0</v>
      </c>
      <c r="T136" s="63">
        <f t="shared" si="19"/>
        <v>0</v>
      </c>
      <c r="U136" s="63">
        <f t="shared" si="19"/>
        <v>0</v>
      </c>
      <c r="V136" s="282">
        <f t="shared" si="11"/>
        <v>0</v>
      </c>
      <c r="W136" s="282">
        <f t="shared" si="12"/>
        <v>0</v>
      </c>
      <c r="X136" s="282">
        <f t="shared" si="13"/>
        <v>0</v>
      </c>
      <c r="Y136" s="282">
        <f t="shared" si="14"/>
        <v>0</v>
      </c>
      <c r="Z136" s="282">
        <f t="shared" si="15"/>
        <v>0</v>
      </c>
      <c r="AA136" s="133"/>
    </row>
    <row r="137" spans="1:27" s="111" customFormat="1" ht="21" customHeight="1" x14ac:dyDescent="0.25">
      <c r="A137" s="136"/>
      <c r="B137" s="12"/>
      <c r="C137" s="95"/>
      <c r="D137" s="12"/>
      <c r="E137" s="12"/>
      <c r="F137" s="12"/>
      <c r="G137" s="281"/>
      <c r="H137" s="281"/>
      <c r="I137" s="283"/>
      <c r="J137" s="282">
        <f t="shared" si="10"/>
        <v>0</v>
      </c>
      <c r="K137" s="133"/>
      <c r="L137" s="62"/>
      <c r="M137" s="8">
        <f t="shared" si="16"/>
        <v>0</v>
      </c>
      <c r="N137" s="62"/>
      <c r="O137" s="62"/>
      <c r="P137" s="8">
        <f t="shared" si="17"/>
        <v>18</v>
      </c>
      <c r="Q137" s="63">
        <f t="shared" si="19"/>
        <v>0</v>
      </c>
      <c r="R137" s="63">
        <f t="shared" si="19"/>
        <v>0</v>
      </c>
      <c r="S137" s="63">
        <f t="shared" si="19"/>
        <v>0</v>
      </c>
      <c r="T137" s="63">
        <f t="shared" si="19"/>
        <v>0</v>
      </c>
      <c r="U137" s="63">
        <f t="shared" si="19"/>
        <v>0</v>
      </c>
      <c r="V137" s="282">
        <f t="shared" si="11"/>
        <v>0</v>
      </c>
      <c r="W137" s="282">
        <f t="shared" si="12"/>
        <v>0</v>
      </c>
      <c r="X137" s="282">
        <f t="shared" si="13"/>
        <v>0</v>
      </c>
      <c r="Y137" s="282">
        <f t="shared" si="14"/>
        <v>0</v>
      </c>
      <c r="Z137" s="282">
        <f t="shared" si="15"/>
        <v>0</v>
      </c>
      <c r="AA137" s="133"/>
    </row>
    <row r="138" spans="1:27" s="111" customFormat="1" ht="21" customHeight="1" x14ac:dyDescent="0.25">
      <c r="A138" s="147"/>
      <c r="B138" s="12"/>
      <c r="C138" s="231"/>
      <c r="D138" s="12"/>
      <c r="E138" s="11"/>
      <c r="F138" s="12"/>
      <c r="G138" s="285"/>
      <c r="H138" s="281"/>
      <c r="I138" s="281"/>
      <c r="J138" s="282">
        <f t="shared" si="10"/>
        <v>0</v>
      </c>
      <c r="K138" s="133"/>
      <c r="L138" s="146"/>
      <c r="M138" s="8">
        <f t="shared" si="16"/>
        <v>0</v>
      </c>
      <c r="N138" s="62"/>
      <c r="O138" s="62"/>
      <c r="P138" s="8">
        <f t="shared" si="17"/>
        <v>18</v>
      </c>
      <c r="Q138" s="63">
        <f t="shared" si="19"/>
        <v>0</v>
      </c>
      <c r="R138" s="63">
        <f t="shared" si="19"/>
        <v>0</v>
      </c>
      <c r="S138" s="63">
        <f t="shared" si="19"/>
        <v>0</v>
      </c>
      <c r="T138" s="63">
        <f t="shared" si="19"/>
        <v>0</v>
      </c>
      <c r="U138" s="63">
        <f t="shared" si="19"/>
        <v>0</v>
      </c>
      <c r="V138" s="282">
        <f t="shared" si="11"/>
        <v>0</v>
      </c>
      <c r="W138" s="282">
        <f t="shared" si="12"/>
        <v>0</v>
      </c>
      <c r="X138" s="282">
        <f t="shared" si="13"/>
        <v>0</v>
      </c>
      <c r="Y138" s="282">
        <f t="shared" si="14"/>
        <v>0</v>
      </c>
      <c r="Z138" s="282">
        <f t="shared" si="15"/>
        <v>0</v>
      </c>
      <c r="AA138" s="133"/>
    </row>
    <row r="139" spans="1:27" s="111" customFormat="1" ht="21" customHeight="1" x14ac:dyDescent="0.25">
      <c r="A139" s="136"/>
      <c r="B139" s="12"/>
      <c r="C139" s="230"/>
      <c r="D139" s="229"/>
      <c r="E139" s="12"/>
      <c r="F139" s="12"/>
      <c r="G139" s="281"/>
      <c r="H139" s="281"/>
      <c r="I139" s="283"/>
      <c r="J139" s="282">
        <f t="shared" si="10"/>
        <v>0</v>
      </c>
      <c r="K139" s="133"/>
      <c r="L139" s="62"/>
      <c r="M139" s="8">
        <f t="shared" si="16"/>
        <v>0</v>
      </c>
      <c r="N139" s="62"/>
      <c r="O139" s="62"/>
      <c r="P139" s="8">
        <f t="shared" si="17"/>
        <v>18</v>
      </c>
      <c r="Q139" s="63">
        <f t="shared" si="19"/>
        <v>0</v>
      </c>
      <c r="R139" s="63">
        <f t="shared" si="19"/>
        <v>0</v>
      </c>
      <c r="S139" s="63">
        <f t="shared" si="19"/>
        <v>0</v>
      </c>
      <c r="T139" s="63">
        <f t="shared" si="19"/>
        <v>0</v>
      </c>
      <c r="U139" s="63">
        <f t="shared" si="19"/>
        <v>0</v>
      </c>
      <c r="V139" s="282">
        <f t="shared" si="11"/>
        <v>0</v>
      </c>
      <c r="W139" s="282">
        <f t="shared" si="12"/>
        <v>0</v>
      </c>
      <c r="X139" s="282">
        <f t="shared" si="13"/>
        <v>0</v>
      </c>
      <c r="Y139" s="282">
        <f t="shared" si="14"/>
        <v>0</v>
      </c>
      <c r="Z139" s="282">
        <f t="shared" si="15"/>
        <v>0</v>
      </c>
      <c r="AA139" s="133"/>
    </row>
    <row r="140" spans="1:27" s="111" customFormat="1" ht="21" customHeight="1" x14ac:dyDescent="0.25">
      <c r="A140" s="136"/>
      <c r="B140" s="12"/>
      <c r="C140" s="95"/>
      <c r="D140" s="12"/>
      <c r="E140" s="12"/>
      <c r="F140" s="12"/>
      <c r="G140" s="281"/>
      <c r="H140" s="281"/>
      <c r="I140" s="283"/>
      <c r="J140" s="282">
        <f t="shared" si="10"/>
        <v>0</v>
      </c>
      <c r="K140" s="133"/>
      <c r="L140" s="62"/>
      <c r="M140" s="8">
        <f t="shared" si="16"/>
        <v>0</v>
      </c>
      <c r="N140" s="62"/>
      <c r="O140" s="62"/>
      <c r="P140" s="8">
        <f t="shared" si="17"/>
        <v>18</v>
      </c>
      <c r="Q140" s="63">
        <f t="shared" si="19"/>
        <v>0</v>
      </c>
      <c r="R140" s="63">
        <f t="shared" si="19"/>
        <v>0</v>
      </c>
      <c r="S140" s="63">
        <f t="shared" si="19"/>
        <v>0</v>
      </c>
      <c r="T140" s="63">
        <f t="shared" si="19"/>
        <v>0</v>
      </c>
      <c r="U140" s="63">
        <f t="shared" si="19"/>
        <v>0</v>
      </c>
      <c r="V140" s="282">
        <f t="shared" si="11"/>
        <v>0</v>
      </c>
      <c r="W140" s="282">
        <f t="shared" si="12"/>
        <v>0</v>
      </c>
      <c r="X140" s="282">
        <f t="shared" si="13"/>
        <v>0</v>
      </c>
      <c r="Y140" s="282">
        <f t="shared" si="14"/>
        <v>0</v>
      </c>
      <c r="Z140" s="282">
        <f t="shared" si="15"/>
        <v>0</v>
      </c>
      <c r="AA140" s="133"/>
    </row>
    <row r="141" spans="1:27" s="111" customFormat="1" ht="21" customHeight="1" x14ac:dyDescent="0.25">
      <c r="A141" s="136"/>
      <c r="B141" s="12"/>
      <c r="C141" s="95"/>
      <c r="D141" s="12"/>
      <c r="E141" s="12"/>
      <c r="F141" s="12"/>
      <c r="G141" s="281"/>
      <c r="H141" s="281"/>
      <c r="I141" s="283"/>
      <c r="J141" s="282">
        <f t="shared" si="10"/>
        <v>0</v>
      </c>
      <c r="K141" s="133"/>
      <c r="L141" s="62"/>
      <c r="M141" s="8">
        <f t="shared" si="16"/>
        <v>0</v>
      </c>
      <c r="N141" s="62"/>
      <c r="O141" s="62"/>
      <c r="P141" s="8">
        <f t="shared" si="17"/>
        <v>18</v>
      </c>
      <c r="Q141" s="63">
        <f t="shared" si="19"/>
        <v>0</v>
      </c>
      <c r="R141" s="63">
        <f t="shared" si="19"/>
        <v>0</v>
      </c>
      <c r="S141" s="63">
        <f t="shared" si="19"/>
        <v>0</v>
      </c>
      <c r="T141" s="63">
        <f t="shared" si="19"/>
        <v>0</v>
      </c>
      <c r="U141" s="63">
        <f t="shared" si="19"/>
        <v>0</v>
      </c>
      <c r="V141" s="282">
        <f t="shared" si="11"/>
        <v>0</v>
      </c>
      <c r="W141" s="282">
        <f t="shared" si="12"/>
        <v>0</v>
      </c>
      <c r="X141" s="282">
        <f t="shared" si="13"/>
        <v>0</v>
      </c>
      <c r="Y141" s="282">
        <f t="shared" si="14"/>
        <v>0</v>
      </c>
      <c r="Z141" s="282">
        <f t="shared" si="15"/>
        <v>0</v>
      </c>
      <c r="AA141" s="133"/>
    </row>
    <row r="142" spans="1:27" s="111" customFormat="1" ht="21" customHeight="1" x14ac:dyDescent="0.25">
      <c r="A142" s="136"/>
      <c r="B142" s="12"/>
      <c r="C142" s="95"/>
      <c r="D142" s="12"/>
      <c r="E142" s="12"/>
      <c r="F142" s="12"/>
      <c r="G142" s="281"/>
      <c r="H142" s="281"/>
      <c r="I142" s="283"/>
      <c r="J142" s="282">
        <f t="shared" si="10"/>
        <v>0</v>
      </c>
      <c r="K142" s="133"/>
      <c r="L142" s="62"/>
      <c r="M142" s="8">
        <f t="shared" si="16"/>
        <v>0</v>
      </c>
      <c r="N142" s="62"/>
      <c r="O142" s="62"/>
      <c r="P142" s="8">
        <f t="shared" si="17"/>
        <v>18</v>
      </c>
      <c r="Q142" s="63">
        <f t="shared" si="19"/>
        <v>0</v>
      </c>
      <c r="R142" s="63">
        <f t="shared" si="19"/>
        <v>0</v>
      </c>
      <c r="S142" s="63">
        <f t="shared" si="19"/>
        <v>0</v>
      </c>
      <c r="T142" s="63">
        <f t="shared" si="19"/>
        <v>0</v>
      </c>
      <c r="U142" s="63">
        <f t="shared" si="19"/>
        <v>0</v>
      </c>
      <c r="V142" s="282">
        <f t="shared" si="11"/>
        <v>0</v>
      </c>
      <c r="W142" s="282">
        <f t="shared" si="12"/>
        <v>0</v>
      </c>
      <c r="X142" s="282">
        <f t="shared" si="13"/>
        <v>0</v>
      </c>
      <c r="Y142" s="282">
        <f t="shared" si="14"/>
        <v>0</v>
      </c>
      <c r="Z142" s="282">
        <f t="shared" si="15"/>
        <v>0</v>
      </c>
      <c r="AA142" s="133"/>
    </row>
    <row r="143" spans="1:27" s="111" customFormat="1" ht="21" customHeight="1" x14ac:dyDescent="0.25">
      <c r="A143" s="136"/>
      <c r="B143" s="12"/>
      <c r="C143" s="95"/>
      <c r="D143" s="12"/>
      <c r="E143" s="12"/>
      <c r="F143" s="12"/>
      <c r="G143" s="283"/>
      <c r="H143" s="281"/>
      <c r="I143" s="283"/>
      <c r="J143" s="282">
        <f t="shared" si="10"/>
        <v>0</v>
      </c>
      <c r="K143" s="133"/>
      <c r="L143" s="62"/>
      <c r="M143" s="8">
        <f t="shared" si="16"/>
        <v>0</v>
      </c>
      <c r="N143" s="62"/>
      <c r="O143" s="62"/>
      <c r="P143" s="8">
        <f t="shared" si="17"/>
        <v>18</v>
      </c>
      <c r="Q143" s="63">
        <f t="shared" si="19"/>
        <v>0</v>
      </c>
      <c r="R143" s="63">
        <f t="shared" si="19"/>
        <v>0</v>
      </c>
      <c r="S143" s="63">
        <f t="shared" si="19"/>
        <v>0</v>
      </c>
      <c r="T143" s="63">
        <f t="shared" si="19"/>
        <v>0</v>
      </c>
      <c r="U143" s="63">
        <f t="shared" si="19"/>
        <v>0</v>
      </c>
      <c r="V143" s="282">
        <f t="shared" si="11"/>
        <v>0</v>
      </c>
      <c r="W143" s="282">
        <f t="shared" si="12"/>
        <v>0</v>
      </c>
      <c r="X143" s="282">
        <f t="shared" si="13"/>
        <v>0</v>
      </c>
      <c r="Y143" s="282">
        <f t="shared" si="14"/>
        <v>0</v>
      </c>
      <c r="Z143" s="282">
        <f t="shared" si="15"/>
        <v>0</v>
      </c>
      <c r="AA143" s="133"/>
    </row>
    <row r="144" spans="1:27" s="111" customFormat="1" ht="21" customHeight="1" x14ac:dyDescent="0.25">
      <c r="A144" s="136"/>
      <c r="B144" s="12"/>
      <c r="C144" s="95"/>
      <c r="D144" s="12"/>
      <c r="E144" s="12"/>
      <c r="F144" s="12"/>
      <c r="G144" s="281"/>
      <c r="H144" s="281"/>
      <c r="I144" s="283"/>
      <c r="J144" s="282">
        <f t="shared" si="10"/>
        <v>0</v>
      </c>
      <c r="K144" s="133"/>
      <c r="L144" s="62"/>
      <c r="M144" s="8">
        <f t="shared" si="16"/>
        <v>0</v>
      </c>
      <c r="N144" s="62"/>
      <c r="O144" s="62"/>
      <c r="P144" s="8">
        <f t="shared" si="17"/>
        <v>18</v>
      </c>
      <c r="Q144" s="63">
        <f t="shared" si="19"/>
        <v>0</v>
      </c>
      <c r="R144" s="63">
        <f t="shared" si="19"/>
        <v>0</v>
      </c>
      <c r="S144" s="63">
        <f t="shared" si="19"/>
        <v>0</v>
      </c>
      <c r="T144" s="63">
        <f t="shared" si="19"/>
        <v>0</v>
      </c>
      <c r="U144" s="63">
        <f t="shared" si="19"/>
        <v>0</v>
      </c>
      <c r="V144" s="282">
        <f t="shared" si="11"/>
        <v>0</v>
      </c>
      <c r="W144" s="282">
        <f t="shared" si="12"/>
        <v>0</v>
      </c>
      <c r="X144" s="282">
        <f t="shared" si="13"/>
        <v>0</v>
      </c>
      <c r="Y144" s="282">
        <f t="shared" si="14"/>
        <v>0</v>
      </c>
      <c r="Z144" s="282">
        <f t="shared" si="15"/>
        <v>0</v>
      </c>
      <c r="AA144" s="133"/>
    </row>
    <row r="145" spans="1:27" s="111" customFormat="1" ht="21" customHeight="1" x14ac:dyDescent="0.25">
      <c r="A145" s="136"/>
      <c r="B145" s="12"/>
      <c r="C145" s="95"/>
      <c r="D145" s="12"/>
      <c r="E145" s="12"/>
      <c r="F145" s="12"/>
      <c r="G145" s="281"/>
      <c r="H145" s="281"/>
      <c r="I145" s="283"/>
      <c r="J145" s="282">
        <f t="shared" si="10"/>
        <v>0</v>
      </c>
      <c r="K145" s="133"/>
      <c r="L145" s="62"/>
      <c r="M145" s="8">
        <f t="shared" si="16"/>
        <v>0</v>
      </c>
      <c r="N145" s="62"/>
      <c r="O145" s="62"/>
      <c r="P145" s="8">
        <f t="shared" si="17"/>
        <v>18</v>
      </c>
      <c r="Q145" s="63">
        <f t="shared" si="19"/>
        <v>0</v>
      </c>
      <c r="R145" s="63">
        <f t="shared" si="19"/>
        <v>0</v>
      </c>
      <c r="S145" s="63">
        <f t="shared" si="19"/>
        <v>0</v>
      </c>
      <c r="T145" s="63">
        <f t="shared" si="19"/>
        <v>0</v>
      </c>
      <c r="U145" s="63">
        <f t="shared" si="19"/>
        <v>0</v>
      </c>
      <c r="V145" s="282">
        <f t="shared" si="11"/>
        <v>0</v>
      </c>
      <c r="W145" s="282">
        <f t="shared" si="12"/>
        <v>0</v>
      </c>
      <c r="X145" s="282">
        <f t="shared" si="13"/>
        <v>0</v>
      </c>
      <c r="Y145" s="282">
        <f t="shared" si="14"/>
        <v>0</v>
      </c>
      <c r="Z145" s="282">
        <f t="shared" si="15"/>
        <v>0</v>
      </c>
      <c r="AA145" s="133"/>
    </row>
    <row r="146" spans="1:27" s="111" customFormat="1" ht="21" customHeight="1" x14ac:dyDescent="0.25">
      <c r="A146" s="136"/>
      <c r="B146" s="12"/>
      <c r="C146" s="95"/>
      <c r="D146" s="12"/>
      <c r="E146" s="12"/>
      <c r="F146" s="12"/>
      <c r="G146" s="281"/>
      <c r="H146" s="281"/>
      <c r="I146" s="283"/>
      <c r="J146" s="282">
        <f t="shared" si="10"/>
        <v>0</v>
      </c>
      <c r="K146" s="133"/>
      <c r="L146" s="62"/>
      <c r="M146" s="8">
        <f t="shared" si="16"/>
        <v>0</v>
      </c>
      <c r="N146" s="62"/>
      <c r="O146" s="62"/>
      <c r="P146" s="8">
        <f t="shared" si="17"/>
        <v>18</v>
      </c>
      <c r="Q146" s="63">
        <f t="shared" si="19"/>
        <v>0</v>
      </c>
      <c r="R146" s="63">
        <f t="shared" si="19"/>
        <v>0</v>
      </c>
      <c r="S146" s="63">
        <f t="shared" si="19"/>
        <v>0</v>
      </c>
      <c r="T146" s="63">
        <f t="shared" si="19"/>
        <v>0</v>
      </c>
      <c r="U146" s="63">
        <f t="shared" si="19"/>
        <v>0</v>
      </c>
      <c r="V146" s="282">
        <f t="shared" si="11"/>
        <v>0</v>
      </c>
      <c r="W146" s="282">
        <f t="shared" si="12"/>
        <v>0</v>
      </c>
      <c r="X146" s="282">
        <f t="shared" si="13"/>
        <v>0</v>
      </c>
      <c r="Y146" s="282">
        <f t="shared" si="14"/>
        <v>0</v>
      </c>
      <c r="Z146" s="282">
        <f t="shared" si="15"/>
        <v>0</v>
      </c>
      <c r="AA146" s="133"/>
    </row>
    <row r="147" spans="1:27" s="132" customFormat="1" ht="21" customHeight="1" x14ac:dyDescent="0.25">
      <c r="A147" s="136"/>
      <c r="B147" s="12"/>
      <c r="C147" s="95"/>
      <c r="D147" s="12"/>
      <c r="E147" s="12"/>
      <c r="F147" s="12"/>
      <c r="G147" s="281"/>
      <c r="H147" s="281"/>
      <c r="I147" s="283"/>
      <c r="J147" s="282">
        <f t="shared" si="10"/>
        <v>0</v>
      </c>
      <c r="K147" s="131"/>
      <c r="L147" s="62"/>
      <c r="M147" s="8">
        <f t="shared" si="16"/>
        <v>0</v>
      </c>
      <c r="N147" s="62"/>
      <c r="O147" s="62"/>
      <c r="P147" s="8">
        <f t="shared" si="17"/>
        <v>18</v>
      </c>
      <c r="Q147" s="63">
        <f t="shared" si="19"/>
        <v>0</v>
      </c>
      <c r="R147" s="63">
        <f t="shared" si="19"/>
        <v>0</v>
      </c>
      <c r="S147" s="63">
        <f t="shared" si="19"/>
        <v>0</v>
      </c>
      <c r="T147" s="63">
        <f t="shared" si="19"/>
        <v>0</v>
      </c>
      <c r="U147" s="63">
        <f t="shared" si="19"/>
        <v>0</v>
      </c>
      <c r="V147" s="282">
        <f t="shared" si="11"/>
        <v>0</v>
      </c>
      <c r="W147" s="282">
        <f t="shared" si="12"/>
        <v>0</v>
      </c>
      <c r="X147" s="282">
        <f t="shared" si="13"/>
        <v>0</v>
      </c>
      <c r="Y147" s="282">
        <f t="shared" si="14"/>
        <v>0</v>
      </c>
      <c r="Z147" s="282">
        <f t="shared" si="15"/>
        <v>0</v>
      </c>
      <c r="AA147" s="131"/>
    </row>
    <row r="148" spans="1:27" s="111" customFormat="1" ht="21" customHeight="1" x14ac:dyDescent="0.25">
      <c r="A148" s="136"/>
      <c r="B148" s="12"/>
      <c r="C148" s="95"/>
      <c r="D148" s="12"/>
      <c r="E148" s="12"/>
      <c r="F148" s="12"/>
      <c r="G148" s="281"/>
      <c r="H148" s="281"/>
      <c r="I148" s="283"/>
      <c r="J148" s="282">
        <f t="shared" si="10"/>
        <v>0</v>
      </c>
      <c r="K148" s="133"/>
      <c r="L148" s="62"/>
      <c r="M148" s="8">
        <f t="shared" si="16"/>
        <v>0</v>
      </c>
      <c r="N148" s="62"/>
      <c r="O148" s="62"/>
      <c r="P148" s="8">
        <f t="shared" si="17"/>
        <v>18</v>
      </c>
      <c r="Q148" s="63">
        <f t="shared" si="19"/>
        <v>0</v>
      </c>
      <c r="R148" s="63">
        <f t="shared" si="19"/>
        <v>0</v>
      </c>
      <c r="S148" s="63">
        <f t="shared" si="19"/>
        <v>0</v>
      </c>
      <c r="T148" s="63">
        <f t="shared" si="19"/>
        <v>0</v>
      </c>
      <c r="U148" s="63">
        <f t="shared" si="19"/>
        <v>0</v>
      </c>
      <c r="V148" s="282">
        <f t="shared" si="11"/>
        <v>0</v>
      </c>
      <c r="W148" s="282">
        <f t="shared" si="12"/>
        <v>0</v>
      </c>
      <c r="X148" s="282">
        <f t="shared" si="13"/>
        <v>0</v>
      </c>
      <c r="Y148" s="282">
        <f t="shared" si="14"/>
        <v>0</v>
      </c>
      <c r="Z148" s="282">
        <f t="shared" si="15"/>
        <v>0</v>
      </c>
      <c r="AA148" s="133"/>
    </row>
    <row r="149" spans="1:27" s="111" customFormat="1" ht="21" customHeight="1" x14ac:dyDescent="0.25">
      <c r="A149" s="136"/>
      <c r="B149" s="12"/>
      <c r="C149" s="95"/>
      <c r="D149" s="12"/>
      <c r="E149" s="12"/>
      <c r="F149" s="12"/>
      <c r="G149" s="281"/>
      <c r="H149" s="281"/>
      <c r="I149" s="283"/>
      <c r="J149" s="282">
        <f t="shared" si="10"/>
        <v>0</v>
      </c>
      <c r="K149" s="133"/>
      <c r="L149" s="62"/>
      <c r="M149" s="8">
        <f t="shared" si="16"/>
        <v>0</v>
      </c>
      <c r="N149" s="62"/>
      <c r="O149" s="62"/>
      <c r="P149" s="8">
        <f t="shared" si="17"/>
        <v>18</v>
      </c>
      <c r="Q149" s="63">
        <f t="shared" si="19"/>
        <v>0</v>
      </c>
      <c r="R149" s="63">
        <f t="shared" si="19"/>
        <v>0</v>
      </c>
      <c r="S149" s="63">
        <f t="shared" si="19"/>
        <v>0</v>
      </c>
      <c r="T149" s="63">
        <f t="shared" si="19"/>
        <v>0</v>
      </c>
      <c r="U149" s="63">
        <f t="shared" si="19"/>
        <v>0</v>
      </c>
      <c r="V149" s="282">
        <f t="shared" si="11"/>
        <v>0</v>
      </c>
      <c r="W149" s="282">
        <f t="shared" si="12"/>
        <v>0</v>
      </c>
      <c r="X149" s="282">
        <f t="shared" si="13"/>
        <v>0</v>
      </c>
      <c r="Y149" s="282">
        <f t="shared" si="14"/>
        <v>0</v>
      </c>
      <c r="Z149" s="282">
        <f t="shared" si="15"/>
        <v>0</v>
      </c>
      <c r="AA149" s="133"/>
    </row>
    <row r="150" spans="1:27" s="111" customFormat="1" ht="21" customHeight="1" x14ac:dyDescent="0.25">
      <c r="A150" s="136"/>
      <c r="B150" s="12"/>
      <c r="C150" s="230"/>
      <c r="D150" s="229"/>
      <c r="E150" s="12"/>
      <c r="F150" s="12"/>
      <c r="G150" s="281"/>
      <c r="H150" s="281"/>
      <c r="I150" s="283"/>
      <c r="J150" s="282">
        <f t="shared" si="10"/>
        <v>0</v>
      </c>
      <c r="K150" s="133"/>
      <c r="L150" s="62"/>
      <c r="M150" s="8">
        <f t="shared" si="16"/>
        <v>0</v>
      </c>
      <c r="N150" s="62"/>
      <c r="O150" s="62"/>
      <c r="P150" s="8">
        <f t="shared" si="17"/>
        <v>18</v>
      </c>
      <c r="Q150" s="63">
        <f t="shared" si="19"/>
        <v>0</v>
      </c>
      <c r="R150" s="63">
        <f t="shared" si="19"/>
        <v>0</v>
      </c>
      <c r="S150" s="63">
        <f t="shared" si="19"/>
        <v>0</v>
      </c>
      <c r="T150" s="63">
        <f t="shared" si="19"/>
        <v>0</v>
      </c>
      <c r="U150" s="63">
        <f t="shared" si="19"/>
        <v>0</v>
      </c>
      <c r="V150" s="282">
        <f t="shared" si="11"/>
        <v>0</v>
      </c>
      <c r="W150" s="282">
        <f t="shared" si="12"/>
        <v>0</v>
      </c>
      <c r="X150" s="282">
        <f t="shared" si="13"/>
        <v>0</v>
      </c>
      <c r="Y150" s="282">
        <f t="shared" si="14"/>
        <v>0</v>
      </c>
      <c r="Z150" s="282">
        <f t="shared" si="15"/>
        <v>0</v>
      </c>
      <c r="AA150" s="133"/>
    </row>
    <row r="151" spans="1:27" s="111" customFormat="1" ht="21" customHeight="1" x14ac:dyDescent="0.25">
      <c r="A151" s="136"/>
      <c r="B151" s="12"/>
      <c r="C151" s="95"/>
      <c r="D151" s="12"/>
      <c r="E151" s="12"/>
      <c r="F151" s="12"/>
      <c r="G151" s="281"/>
      <c r="H151" s="281"/>
      <c r="I151" s="283"/>
      <c r="J151" s="282">
        <f t="shared" si="10"/>
        <v>0</v>
      </c>
      <c r="K151" s="133"/>
      <c r="L151" s="62"/>
      <c r="M151" s="8">
        <f t="shared" si="16"/>
        <v>0</v>
      </c>
      <c r="N151" s="62"/>
      <c r="O151" s="62"/>
      <c r="P151" s="8">
        <f t="shared" si="17"/>
        <v>18</v>
      </c>
      <c r="Q151" s="63">
        <f t="shared" si="19"/>
        <v>0</v>
      </c>
      <c r="R151" s="63">
        <f t="shared" si="19"/>
        <v>0</v>
      </c>
      <c r="S151" s="63">
        <f t="shared" si="19"/>
        <v>0</v>
      </c>
      <c r="T151" s="63">
        <f t="shared" si="19"/>
        <v>0</v>
      </c>
      <c r="U151" s="63">
        <f t="shared" si="19"/>
        <v>0</v>
      </c>
      <c r="V151" s="282">
        <f t="shared" si="11"/>
        <v>0</v>
      </c>
      <c r="W151" s="282">
        <f t="shared" si="12"/>
        <v>0</v>
      </c>
      <c r="X151" s="282">
        <f t="shared" si="13"/>
        <v>0</v>
      </c>
      <c r="Y151" s="282">
        <f t="shared" si="14"/>
        <v>0</v>
      </c>
      <c r="Z151" s="282">
        <f t="shared" si="15"/>
        <v>0</v>
      </c>
      <c r="AA151" s="133"/>
    </row>
    <row r="152" spans="1:27" s="111" customFormat="1" ht="21" customHeight="1" x14ac:dyDescent="0.25">
      <c r="A152" s="136"/>
      <c r="B152" s="12"/>
      <c r="C152" s="95"/>
      <c r="D152" s="12"/>
      <c r="E152" s="12"/>
      <c r="F152" s="12"/>
      <c r="G152" s="281"/>
      <c r="H152" s="281"/>
      <c r="I152" s="283"/>
      <c r="J152" s="282">
        <f t="shared" si="10"/>
        <v>0</v>
      </c>
      <c r="K152" s="133"/>
      <c r="L152" s="62"/>
      <c r="M152" s="8">
        <f t="shared" si="16"/>
        <v>0</v>
      </c>
      <c r="N152" s="62"/>
      <c r="O152" s="62"/>
      <c r="P152" s="8">
        <f t="shared" si="17"/>
        <v>18</v>
      </c>
      <c r="Q152" s="63">
        <f t="shared" si="19"/>
        <v>0</v>
      </c>
      <c r="R152" s="63">
        <f t="shared" si="19"/>
        <v>0</v>
      </c>
      <c r="S152" s="63">
        <f t="shared" si="19"/>
        <v>0</v>
      </c>
      <c r="T152" s="63">
        <f t="shared" si="19"/>
        <v>0</v>
      </c>
      <c r="U152" s="63">
        <f t="shared" si="19"/>
        <v>0</v>
      </c>
      <c r="V152" s="282">
        <f t="shared" si="11"/>
        <v>0</v>
      </c>
      <c r="W152" s="282">
        <f t="shared" si="12"/>
        <v>0</v>
      </c>
      <c r="X152" s="282">
        <f t="shared" si="13"/>
        <v>0</v>
      </c>
      <c r="Y152" s="282">
        <f t="shared" si="14"/>
        <v>0</v>
      </c>
      <c r="Z152" s="282">
        <f t="shared" si="15"/>
        <v>0</v>
      </c>
      <c r="AA152" s="133"/>
    </row>
    <row r="153" spans="1:27" s="111" customFormat="1" ht="21" customHeight="1" x14ac:dyDescent="0.25">
      <c r="A153" s="136"/>
      <c r="B153" s="12"/>
      <c r="C153" s="95"/>
      <c r="D153" s="12"/>
      <c r="E153" s="12"/>
      <c r="F153" s="12"/>
      <c r="G153" s="281"/>
      <c r="H153" s="281"/>
      <c r="I153" s="283"/>
      <c r="J153" s="282">
        <f t="shared" si="10"/>
        <v>0</v>
      </c>
      <c r="K153" s="133"/>
      <c r="L153" s="62"/>
      <c r="M153" s="8">
        <f t="shared" si="16"/>
        <v>0</v>
      </c>
      <c r="N153" s="62"/>
      <c r="O153" s="62"/>
      <c r="P153" s="8">
        <f t="shared" si="17"/>
        <v>18</v>
      </c>
      <c r="Q153" s="63">
        <f t="shared" si="19"/>
        <v>0</v>
      </c>
      <c r="R153" s="63">
        <f t="shared" si="19"/>
        <v>0</v>
      </c>
      <c r="S153" s="63">
        <f t="shared" si="19"/>
        <v>0</v>
      </c>
      <c r="T153" s="63">
        <f t="shared" si="19"/>
        <v>0</v>
      </c>
      <c r="U153" s="63">
        <f t="shared" si="19"/>
        <v>0</v>
      </c>
      <c r="V153" s="282">
        <f t="shared" si="11"/>
        <v>0</v>
      </c>
      <c r="W153" s="282">
        <f t="shared" si="12"/>
        <v>0</v>
      </c>
      <c r="X153" s="282">
        <f t="shared" si="13"/>
        <v>0</v>
      </c>
      <c r="Y153" s="282">
        <f t="shared" si="14"/>
        <v>0</v>
      </c>
      <c r="Z153" s="282">
        <f t="shared" si="15"/>
        <v>0</v>
      </c>
      <c r="AA153" s="133"/>
    </row>
    <row r="154" spans="1:27" s="132" customFormat="1" ht="21" customHeight="1" x14ac:dyDescent="0.25">
      <c r="A154" s="147"/>
      <c r="B154" s="12"/>
      <c r="C154" s="231"/>
      <c r="D154" s="12"/>
      <c r="E154" s="11"/>
      <c r="F154" s="12"/>
      <c r="G154" s="281"/>
      <c r="H154" s="281"/>
      <c r="I154" s="281"/>
      <c r="J154" s="282">
        <f t="shared" si="10"/>
        <v>0</v>
      </c>
      <c r="K154" s="131"/>
      <c r="L154" s="146"/>
      <c r="M154" s="8">
        <f t="shared" si="16"/>
        <v>0</v>
      </c>
      <c r="N154" s="62"/>
      <c r="O154" s="62"/>
      <c r="P154" s="8">
        <f t="shared" si="17"/>
        <v>18</v>
      </c>
      <c r="Q154" s="63">
        <f t="shared" si="19"/>
        <v>0</v>
      </c>
      <c r="R154" s="63">
        <f t="shared" si="19"/>
        <v>0</v>
      </c>
      <c r="S154" s="63">
        <f t="shared" si="19"/>
        <v>0</v>
      </c>
      <c r="T154" s="63">
        <f t="shared" si="19"/>
        <v>0</v>
      </c>
      <c r="U154" s="63">
        <f t="shared" si="19"/>
        <v>0</v>
      </c>
      <c r="V154" s="282">
        <f t="shared" si="11"/>
        <v>0</v>
      </c>
      <c r="W154" s="282">
        <f t="shared" si="12"/>
        <v>0</v>
      </c>
      <c r="X154" s="282">
        <f t="shared" si="13"/>
        <v>0</v>
      </c>
      <c r="Y154" s="282">
        <f t="shared" si="14"/>
        <v>0</v>
      </c>
      <c r="Z154" s="282">
        <f t="shared" si="15"/>
        <v>0</v>
      </c>
      <c r="AA154" s="131"/>
    </row>
    <row r="155" spans="1:27" s="111" customFormat="1" ht="21" customHeight="1" x14ac:dyDescent="0.25">
      <c r="A155" s="136"/>
      <c r="B155" s="12"/>
      <c r="C155" s="95"/>
      <c r="D155" s="12"/>
      <c r="E155" s="12"/>
      <c r="F155" s="12"/>
      <c r="G155" s="281"/>
      <c r="H155" s="281"/>
      <c r="I155" s="283"/>
      <c r="J155" s="282">
        <f t="shared" ref="J155:J190" si="20">+IF(D155=1,(G155-H155-I155),IF(D155=2,(G155-H155-I155),0))</f>
        <v>0</v>
      </c>
      <c r="K155" s="133"/>
      <c r="L155" s="62"/>
      <c r="M155" s="8">
        <f t="shared" si="16"/>
        <v>0</v>
      </c>
      <c r="N155" s="62"/>
      <c r="O155" s="62"/>
      <c r="P155" s="8">
        <f t="shared" si="17"/>
        <v>18</v>
      </c>
      <c r="Q155" s="63">
        <f t="shared" si="19"/>
        <v>0</v>
      </c>
      <c r="R155" s="63">
        <f t="shared" si="19"/>
        <v>0</v>
      </c>
      <c r="S155" s="63">
        <f t="shared" si="19"/>
        <v>0</v>
      </c>
      <c r="T155" s="63">
        <f t="shared" si="19"/>
        <v>0</v>
      </c>
      <c r="U155" s="63">
        <f t="shared" si="19"/>
        <v>0</v>
      </c>
      <c r="V155" s="282">
        <f t="shared" ref="V155:V190" si="21">Q155*($G155-$H155)</f>
        <v>0</v>
      </c>
      <c r="W155" s="282">
        <f t="shared" ref="W155:W190" si="22">R155*($G155-$H155)-V155</f>
        <v>0</v>
      </c>
      <c r="X155" s="282">
        <f t="shared" ref="X155:X190" si="23">S155*($G155-$H155)-SUM(V155:W155)</f>
        <v>0</v>
      </c>
      <c r="Y155" s="282">
        <f t="shared" ref="Y155:Y190" si="24">T155*($G155-$H155)-SUM(V155:X155)</f>
        <v>0</v>
      </c>
      <c r="Z155" s="282">
        <f t="shared" ref="Z155:Z190" si="25">U155*($G155-$H155)-SUM(V155:Y155)</f>
        <v>0</v>
      </c>
      <c r="AA155" s="133"/>
    </row>
    <row r="156" spans="1:27" s="111" customFormat="1" ht="21" customHeight="1" x14ac:dyDescent="0.25">
      <c r="A156" s="136"/>
      <c r="B156" s="12"/>
      <c r="C156" s="95"/>
      <c r="D156" s="12"/>
      <c r="E156" s="12"/>
      <c r="F156" s="12"/>
      <c r="G156" s="281"/>
      <c r="H156" s="281"/>
      <c r="I156" s="283"/>
      <c r="J156" s="282">
        <f t="shared" si="20"/>
        <v>0</v>
      </c>
      <c r="K156" s="133"/>
      <c r="L156" s="62"/>
      <c r="M156" s="8">
        <f t="shared" ref="M156:M190" si="26">+L156*12</f>
        <v>0</v>
      </c>
      <c r="N156" s="62"/>
      <c r="O156" s="62"/>
      <c r="P156" s="8">
        <f t="shared" ref="P156:P190" si="27">+N156+O156+18</f>
        <v>18</v>
      </c>
      <c r="Q156" s="63">
        <f t="shared" ref="Q156:U190" si="28">IFERROR(IF(AND((Q$192-$P156)/$M156&gt;0,(Q$192-$P156)/$M156&lt;1),(Q$192-$P156)/$M156,IF((Q$192-$P156)/$M156&gt;0,1,0)),0)</f>
        <v>0</v>
      </c>
      <c r="R156" s="63">
        <f t="shared" si="28"/>
        <v>0</v>
      </c>
      <c r="S156" s="63">
        <f t="shared" si="28"/>
        <v>0</v>
      </c>
      <c r="T156" s="63">
        <f t="shared" si="28"/>
        <v>0</v>
      </c>
      <c r="U156" s="63">
        <f t="shared" si="28"/>
        <v>0</v>
      </c>
      <c r="V156" s="282">
        <f t="shared" si="21"/>
        <v>0</v>
      </c>
      <c r="W156" s="282">
        <f t="shared" si="22"/>
        <v>0</v>
      </c>
      <c r="X156" s="282">
        <f t="shared" si="23"/>
        <v>0</v>
      </c>
      <c r="Y156" s="282">
        <f t="shared" si="24"/>
        <v>0</v>
      </c>
      <c r="Z156" s="282">
        <f t="shared" si="25"/>
        <v>0</v>
      </c>
      <c r="AA156" s="133"/>
    </row>
    <row r="157" spans="1:27" s="111" customFormat="1" ht="21" customHeight="1" x14ac:dyDescent="0.25">
      <c r="A157" s="136"/>
      <c r="B157" s="12"/>
      <c r="C157" s="95"/>
      <c r="D157" s="12"/>
      <c r="E157" s="12"/>
      <c r="F157" s="12"/>
      <c r="G157" s="281"/>
      <c r="H157" s="281"/>
      <c r="I157" s="283"/>
      <c r="J157" s="282">
        <f t="shared" si="20"/>
        <v>0</v>
      </c>
      <c r="K157" s="133"/>
      <c r="L157" s="62"/>
      <c r="M157" s="8">
        <f t="shared" si="26"/>
        <v>0</v>
      </c>
      <c r="N157" s="62"/>
      <c r="O157" s="62"/>
      <c r="P157" s="8">
        <f t="shared" si="27"/>
        <v>18</v>
      </c>
      <c r="Q157" s="63">
        <f t="shared" si="28"/>
        <v>0</v>
      </c>
      <c r="R157" s="63">
        <f t="shared" si="28"/>
        <v>0</v>
      </c>
      <c r="S157" s="63">
        <f t="shared" si="28"/>
        <v>0</v>
      </c>
      <c r="T157" s="63">
        <f t="shared" si="28"/>
        <v>0</v>
      </c>
      <c r="U157" s="63">
        <f t="shared" si="28"/>
        <v>0</v>
      </c>
      <c r="V157" s="282">
        <f t="shared" si="21"/>
        <v>0</v>
      </c>
      <c r="W157" s="282">
        <f t="shared" si="22"/>
        <v>0</v>
      </c>
      <c r="X157" s="282">
        <f t="shared" si="23"/>
        <v>0</v>
      </c>
      <c r="Y157" s="282">
        <f t="shared" si="24"/>
        <v>0</v>
      </c>
      <c r="Z157" s="282">
        <f t="shared" si="25"/>
        <v>0</v>
      </c>
      <c r="AA157" s="133"/>
    </row>
    <row r="158" spans="1:27" s="111" customFormat="1" ht="21" customHeight="1" x14ac:dyDescent="0.25">
      <c r="A158" s="136"/>
      <c r="B158" s="12"/>
      <c r="C158" s="95"/>
      <c r="D158" s="12"/>
      <c r="E158" s="12"/>
      <c r="F158" s="12"/>
      <c r="G158" s="281"/>
      <c r="H158" s="281"/>
      <c r="I158" s="283"/>
      <c r="J158" s="282">
        <f t="shared" si="20"/>
        <v>0</v>
      </c>
      <c r="K158" s="133"/>
      <c r="L158" s="62"/>
      <c r="M158" s="8">
        <f t="shared" si="26"/>
        <v>0</v>
      </c>
      <c r="N158" s="62"/>
      <c r="O158" s="62"/>
      <c r="P158" s="8">
        <f t="shared" si="27"/>
        <v>18</v>
      </c>
      <c r="Q158" s="63">
        <f t="shared" si="28"/>
        <v>0</v>
      </c>
      <c r="R158" s="63">
        <f t="shared" si="28"/>
        <v>0</v>
      </c>
      <c r="S158" s="63">
        <f t="shared" si="28"/>
        <v>0</v>
      </c>
      <c r="T158" s="63">
        <f t="shared" si="28"/>
        <v>0</v>
      </c>
      <c r="U158" s="63">
        <f t="shared" si="28"/>
        <v>0</v>
      </c>
      <c r="V158" s="282">
        <f t="shared" si="21"/>
        <v>0</v>
      </c>
      <c r="W158" s="282">
        <f t="shared" si="22"/>
        <v>0</v>
      </c>
      <c r="X158" s="282">
        <f t="shared" si="23"/>
        <v>0</v>
      </c>
      <c r="Y158" s="282">
        <f t="shared" si="24"/>
        <v>0</v>
      </c>
      <c r="Z158" s="282">
        <f t="shared" si="25"/>
        <v>0</v>
      </c>
      <c r="AA158" s="133"/>
    </row>
    <row r="159" spans="1:27" s="111" customFormat="1" ht="21" customHeight="1" x14ac:dyDescent="0.25">
      <c r="A159" s="136"/>
      <c r="B159" s="12"/>
      <c r="C159" s="95"/>
      <c r="D159" s="12"/>
      <c r="E159" s="12"/>
      <c r="F159" s="12"/>
      <c r="G159" s="281"/>
      <c r="H159" s="281"/>
      <c r="I159" s="283"/>
      <c r="J159" s="282">
        <f t="shared" si="20"/>
        <v>0</v>
      </c>
      <c r="K159" s="133"/>
      <c r="L159" s="62"/>
      <c r="M159" s="8">
        <f t="shared" si="26"/>
        <v>0</v>
      </c>
      <c r="N159" s="62"/>
      <c r="O159" s="62"/>
      <c r="P159" s="8">
        <f t="shared" si="27"/>
        <v>18</v>
      </c>
      <c r="Q159" s="63">
        <f t="shared" si="28"/>
        <v>0</v>
      </c>
      <c r="R159" s="63">
        <f t="shared" si="28"/>
        <v>0</v>
      </c>
      <c r="S159" s="63">
        <f t="shared" si="28"/>
        <v>0</v>
      </c>
      <c r="T159" s="63">
        <f t="shared" si="28"/>
        <v>0</v>
      </c>
      <c r="U159" s="63">
        <f t="shared" si="28"/>
        <v>0</v>
      </c>
      <c r="V159" s="282">
        <f t="shared" si="21"/>
        <v>0</v>
      </c>
      <c r="W159" s="282">
        <f t="shared" si="22"/>
        <v>0</v>
      </c>
      <c r="X159" s="282">
        <f t="shared" si="23"/>
        <v>0</v>
      </c>
      <c r="Y159" s="282">
        <f t="shared" si="24"/>
        <v>0</v>
      </c>
      <c r="Z159" s="282">
        <f t="shared" si="25"/>
        <v>0</v>
      </c>
      <c r="AA159" s="133"/>
    </row>
    <row r="160" spans="1:27" s="111" customFormat="1" ht="21" customHeight="1" x14ac:dyDescent="0.25">
      <c r="A160" s="136"/>
      <c r="B160" s="12"/>
      <c r="C160" s="95"/>
      <c r="D160" s="12"/>
      <c r="E160" s="12"/>
      <c r="F160" s="12"/>
      <c r="G160" s="281"/>
      <c r="H160" s="281"/>
      <c r="I160" s="283"/>
      <c r="J160" s="282">
        <f t="shared" si="20"/>
        <v>0</v>
      </c>
      <c r="K160" s="133"/>
      <c r="L160" s="62"/>
      <c r="M160" s="8">
        <f t="shared" si="26"/>
        <v>0</v>
      </c>
      <c r="N160" s="62"/>
      <c r="O160" s="62"/>
      <c r="P160" s="8">
        <f t="shared" si="27"/>
        <v>18</v>
      </c>
      <c r="Q160" s="63">
        <f t="shared" si="28"/>
        <v>0</v>
      </c>
      <c r="R160" s="63">
        <f t="shared" si="28"/>
        <v>0</v>
      </c>
      <c r="S160" s="63">
        <f t="shared" si="28"/>
        <v>0</v>
      </c>
      <c r="T160" s="63">
        <f t="shared" si="28"/>
        <v>0</v>
      </c>
      <c r="U160" s="63">
        <f t="shared" si="28"/>
        <v>0</v>
      </c>
      <c r="V160" s="282">
        <f t="shared" si="21"/>
        <v>0</v>
      </c>
      <c r="W160" s="282">
        <f t="shared" si="22"/>
        <v>0</v>
      </c>
      <c r="X160" s="282">
        <f t="shared" si="23"/>
        <v>0</v>
      </c>
      <c r="Y160" s="282">
        <f t="shared" si="24"/>
        <v>0</v>
      </c>
      <c r="Z160" s="282">
        <f t="shared" si="25"/>
        <v>0</v>
      </c>
      <c r="AA160" s="133"/>
    </row>
    <row r="161" spans="1:27" s="111" customFormat="1" ht="21" customHeight="1" x14ac:dyDescent="0.25">
      <c r="A161" s="136"/>
      <c r="B161" s="12"/>
      <c r="C161" s="95"/>
      <c r="D161" s="12"/>
      <c r="E161" s="12"/>
      <c r="F161" s="12"/>
      <c r="G161" s="281"/>
      <c r="H161" s="281"/>
      <c r="I161" s="283"/>
      <c r="J161" s="282">
        <f t="shared" si="20"/>
        <v>0</v>
      </c>
      <c r="K161" s="133"/>
      <c r="L161" s="62"/>
      <c r="M161" s="8">
        <f t="shared" si="26"/>
        <v>0</v>
      </c>
      <c r="N161" s="62"/>
      <c r="O161" s="62"/>
      <c r="P161" s="8">
        <f t="shared" si="27"/>
        <v>18</v>
      </c>
      <c r="Q161" s="63">
        <f t="shared" si="28"/>
        <v>0</v>
      </c>
      <c r="R161" s="63">
        <f t="shared" si="28"/>
        <v>0</v>
      </c>
      <c r="S161" s="63">
        <f t="shared" si="28"/>
        <v>0</v>
      </c>
      <c r="T161" s="63">
        <f t="shared" si="28"/>
        <v>0</v>
      </c>
      <c r="U161" s="63">
        <f t="shared" si="28"/>
        <v>0</v>
      </c>
      <c r="V161" s="282">
        <f t="shared" si="21"/>
        <v>0</v>
      </c>
      <c r="W161" s="282">
        <f t="shared" si="22"/>
        <v>0</v>
      </c>
      <c r="X161" s="282">
        <f t="shared" si="23"/>
        <v>0</v>
      </c>
      <c r="Y161" s="282">
        <f t="shared" si="24"/>
        <v>0</v>
      </c>
      <c r="Z161" s="282">
        <f t="shared" si="25"/>
        <v>0</v>
      </c>
      <c r="AA161" s="133"/>
    </row>
    <row r="162" spans="1:27" s="111" customFormat="1" ht="21" customHeight="1" x14ac:dyDescent="0.25">
      <c r="A162" s="136"/>
      <c r="B162" s="12"/>
      <c r="C162" s="95"/>
      <c r="D162" s="12"/>
      <c r="E162" s="12"/>
      <c r="F162" s="12"/>
      <c r="G162" s="281"/>
      <c r="H162" s="281"/>
      <c r="I162" s="283"/>
      <c r="J162" s="282">
        <f t="shared" si="20"/>
        <v>0</v>
      </c>
      <c r="L162" s="62"/>
      <c r="M162" s="8">
        <f t="shared" si="26"/>
        <v>0</v>
      </c>
      <c r="N162" s="62"/>
      <c r="O162" s="62"/>
      <c r="P162" s="8">
        <f t="shared" si="27"/>
        <v>18</v>
      </c>
      <c r="Q162" s="63">
        <f t="shared" si="28"/>
        <v>0</v>
      </c>
      <c r="R162" s="63">
        <f t="shared" si="28"/>
        <v>0</v>
      </c>
      <c r="S162" s="63">
        <f t="shared" si="28"/>
        <v>0</v>
      </c>
      <c r="T162" s="63">
        <f t="shared" si="28"/>
        <v>0</v>
      </c>
      <c r="U162" s="63">
        <f t="shared" si="28"/>
        <v>0</v>
      </c>
      <c r="V162" s="282">
        <f t="shared" si="21"/>
        <v>0</v>
      </c>
      <c r="W162" s="282">
        <f t="shared" si="22"/>
        <v>0</v>
      </c>
      <c r="X162" s="282">
        <f t="shared" si="23"/>
        <v>0</v>
      </c>
      <c r="Y162" s="282">
        <f t="shared" si="24"/>
        <v>0</v>
      </c>
      <c r="Z162" s="282">
        <f t="shared" si="25"/>
        <v>0</v>
      </c>
      <c r="AA162" s="133"/>
    </row>
    <row r="163" spans="1:27" s="111" customFormat="1" ht="21" customHeight="1" x14ac:dyDescent="0.25">
      <c r="A163" s="136"/>
      <c r="B163" s="12"/>
      <c r="C163" s="95"/>
      <c r="D163" s="12"/>
      <c r="E163" s="12"/>
      <c r="F163" s="12"/>
      <c r="G163" s="281"/>
      <c r="H163" s="281"/>
      <c r="I163" s="283"/>
      <c r="J163" s="282">
        <f t="shared" si="20"/>
        <v>0</v>
      </c>
      <c r="K163" s="133"/>
      <c r="L163" s="62"/>
      <c r="M163" s="8">
        <f t="shared" si="26"/>
        <v>0</v>
      </c>
      <c r="N163" s="62"/>
      <c r="O163" s="62"/>
      <c r="P163" s="8">
        <f t="shared" si="27"/>
        <v>18</v>
      </c>
      <c r="Q163" s="63">
        <f t="shared" si="28"/>
        <v>0</v>
      </c>
      <c r="R163" s="63">
        <f t="shared" si="28"/>
        <v>0</v>
      </c>
      <c r="S163" s="63">
        <f t="shared" si="28"/>
        <v>0</v>
      </c>
      <c r="T163" s="63">
        <f t="shared" si="28"/>
        <v>0</v>
      </c>
      <c r="U163" s="63">
        <f t="shared" si="28"/>
        <v>0</v>
      </c>
      <c r="V163" s="282">
        <f t="shared" si="21"/>
        <v>0</v>
      </c>
      <c r="W163" s="282">
        <f t="shared" si="22"/>
        <v>0</v>
      </c>
      <c r="X163" s="282">
        <f t="shared" si="23"/>
        <v>0</v>
      </c>
      <c r="Y163" s="282">
        <f t="shared" si="24"/>
        <v>0</v>
      </c>
      <c r="Z163" s="282">
        <f t="shared" si="25"/>
        <v>0</v>
      </c>
      <c r="AA163" s="133"/>
    </row>
    <row r="164" spans="1:27" s="111" customFormat="1" ht="21" customHeight="1" x14ac:dyDescent="0.25">
      <c r="A164" s="147"/>
      <c r="B164" s="12"/>
      <c r="C164" s="95"/>
      <c r="D164" s="12"/>
      <c r="E164" s="12"/>
      <c r="F164" s="12"/>
      <c r="G164" s="283"/>
      <c r="H164" s="281"/>
      <c r="I164" s="283"/>
      <c r="J164" s="282">
        <f t="shared" si="20"/>
        <v>0</v>
      </c>
      <c r="K164" s="133"/>
      <c r="L164" s="62"/>
      <c r="M164" s="8">
        <f t="shared" si="26"/>
        <v>0</v>
      </c>
      <c r="N164" s="62"/>
      <c r="O164" s="62"/>
      <c r="P164" s="8">
        <f t="shared" si="27"/>
        <v>18</v>
      </c>
      <c r="Q164" s="63">
        <f t="shared" si="28"/>
        <v>0</v>
      </c>
      <c r="R164" s="63">
        <f t="shared" si="28"/>
        <v>0</v>
      </c>
      <c r="S164" s="63">
        <f t="shared" si="28"/>
        <v>0</v>
      </c>
      <c r="T164" s="63">
        <f t="shared" si="28"/>
        <v>0</v>
      </c>
      <c r="U164" s="63">
        <f t="shared" si="28"/>
        <v>0</v>
      </c>
      <c r="V164" s="282">
        <f t="shared" si="21"/>
        <v>0</v>
      </c>
      <c r="W164" s="282">
        <f t="shared" si="22"/>
        <v>0</v>
      </c>
      <c r="X164" s="282">
        <f t="shared" si="23"/>
        <v>0</v>
      </c>
      <c r="Y164" s="282">
        <f t="shared" si="24"/>
        <v>0</v>
      </c>
      <c r="Z164" s="282">
        <f t="shared" si="25"/>
        <v>0</v>
      </c>
      <c r="AA164" s="133"/>
    </row>
    <row r="165" spans="1:27" s="111" customFormat="1" ht="21" customHeight="1" x14ac:dyDescent="0.25">
      <c r="A165" s="147"/>
      <c r="B165" s="12"/>
      <c r="C165" s="231"/>
      <c r="D165" s="12"/>
      <c r="E165" s="11"/>
      <c r="F165" s="11"/>
      <c r="G165" s="285"/>
      <c r="H165" s="281"/>
      <c r="I165" s="281"/>
      <c r="J165" s="282">
        <f t="shared" si="20"/>
        <v>0</v>
      </c>
      <c r="K165" s="133"/>
      <c r="L165" s="146"/>
      <c r="M165" s="8">
        <f t="shared" si="26"/>
        <v>0</v>
      </c>
      <c r="N165" s="62"/>
      <c r="O165" s="62"/>
      <c r="P165" s="8">
        <f t="shared" si="27"/>
        <v>18</v>
      </c>
      <c r="Q165" s="63">
        <f t="shared" si="28"/>
        <v>0</v>
      </c>
      <c r="R165" s="63">
        <f t="shared" si="28"/>
        <v>0</v>
      </c>
      <c r="S165" s="63">
        <f t="shared" si="28"/>
        <v>0</v>
      </c>
      <c r="T165" s="63">
        <f t="shared" si="28"/>
        <v>0</v>
      </c>
      <c r="U165" s="63">
        <f t="shared" si="28"/>
        <v>0</v>
      </c>
      <c r="V165" s="282">
        <f t="shared" si="21"/>
        <v>0</v>
      </c>
      <c r="W165" s="282">
        <f t="shared" si="22"/>
        <v>0</v>
      </c>
      <c r="X165" s="282">
        <f t="shared" si="23"/>
        <v>0</v>
      </c>
      <c r="Y165" s="282">
        <f t="shared" si="24"/>
        <v>0</v>
      </c>
      <c r="Z165" s="282">
        <f t="shared" si="25"/>
        <v>0</v>
      </c>
      <c r="AA165" s="133"/>
    </row>
    <row r="166" spans="1:27" s="111" customFormat="1" ht="21" customHeight="1" x14ac:dyDescent="0.25">
      <c r="A166" s="147"/>
      <c r="B166" s="12"/>
      <c r="C166" s="231"/>
      <c r="D166" s="12"/>
      <c r="E166" s="11"/>
      <c r="F166" s="11"/>
      <c r="G166" s="285"/>
      <c r="H166" s="281"/>
      <c r="I166" s="281"/>
      <c r="J166" s="282">
        <f t="shared" si="20"/>
        <v>0</v>
      </c>
      <c r="K166" s="133"/>
      <c r="L166" s="146"/>
      <c r="M166" s="8">
        <f t="shared" si="26"/>
        <v>0</v>
      </c>
      <c r="N166" s="62"/>
      <c r="O166" s="62"/>
      <c r="P166" s="8">
        <f t="shared" si="27"/>
        <v>18</v>
      </c>
      <c r="Q166" s="63">
        <f t="shared" si="28"/>
        <v>0</v>
      </c>
      <c r="R166" s="63">
        <f t="shared" si="28"/>
        <v>0</v>
      </c>
      <c r="S166" s="63">
        <f t="shared" si="28"/>
        <v>0</v>
      </c>
      <c r="T166" s="63">
        <f t="shared" si="28"/>
        <v>0</v>
      </c>
      <c r="U166" s="63">
        <f t="shared" si="28"/>
        <v>0</v>
      </c>
      <c r="V166" s="282">
        <f t="shared" si="21"/>
        <v>0</v>
      </c>
      <c r="W166" s="282">
        <f t="shared" si="22"/>
        <v>0</v>
      </c>
      <c r="X166" s="282">
        <f t="shared" si="23"/>
        <v>0</v>
      </c>
      <c r="Y166" s="282">
        <f t="shared" si="24"/>
        <v>0</v>
      </c>
      <c r="Z166" s="282">
        <f t="shared" si="25"/>
        <v>0</v>
      </c>
      <c r="AA166" s="133"/>
    </row>
    <row r="167" spans="1:27" s="111" customFormat="1" ht="21" customHeight="1" x14ac:dyDescent="0.25">
      <c r="A167" s="147"/>
      <c r="B167" s="12"/>
      <c r="C167" s="231"/>
      <c r="D167" s="12"/>
      <c r="E167" s="11"/>
      <c r="F167" s="11"/>
      <c r="G167" s="285"/>
      <c r="H167" s="281"/>
      <c r="I167" s="281"/>
      <c r="J167" s="282">
        <f t="shared" si="20"/>
        <v>0</v>
      </c>
      <c r="K167" s="133"/>
      <c r="L167" s="146"/>
      <c r="M167" s="8">
        <f t="shared" si="26"/>
        <v>0</v>
      </c>
      <c r="N167" s="62"/>
      <c r="O167" s="62"/>
      <c r="P167" s="8">
        <f t="shared" si="27"/>
        <v>18</v>
      </c>
      <c r="Q167" s="63">
        <f t="shared" si="28"/>
        <v>0</v>
      </c>
      <c r="R167" s="63">
        <f t="shared" si="28"/>
        <v>0</v>
      </c>
      <c r="S167" s="63">
        <f t="shared" si="28"/>
        <v>0</v>
      </c>
      <c r="T167" s="63">
        <f t="shared" si="28"/>
        <v>0</v>
      </c>
      <c r="U167" s="63">
        <f t="shared" si="28"/>
        <v>0</v>
      </c>
      <c r="V167" s="282">
        <f t="shared" si="21"/>
        <v>0</v>
      </c>
      <c r="W167" s="282">
        <f t="shared" si="22"/>
        <v>0</v>
      </c>
      <c r="X167" s="282">
        <f t="shared" si="23"/>
        <v>0</v>
      </c>
      <c r="Y167" s="282">
        <f t="shared" si="24"/>
        <v>0</v>
      </c>
      <c r="Z167" s="282">
        <f t="shared" si="25"/>
        <v>0</v>
      </c>
      <c r="AA167" s="133"/>
    </row>
    <row r="168" spans="1:27" s="111" customFormat="1" ht="21" customHeight="1" x14ac:dyDescent="0.25">
      <c r="A168" s="147"/>
      <c r="B168" s="12"/>
      <c r="C168" s="231"/>
      <c r="D168" s="12"/>
      <c r="E168" s="11"/>
      <c r="F168" s="11"/>
      <c r="G168" s="285"/>
      <c r="H168" s="281"/>
      <c r="I168" s="281"/>
      <c r="J168" s="282">
        <f t="shared" si="20"/>
        <v>0</v>
      </c>
      <c r="K168" s="133"/>
      <c r="L168" s="146"/>
      <c r="M168" s="8">
        <f t="shared" si="26"/>
        <v>0</v>
      </c>
      <c r="N168" s="62"/>
      <c r="O168" s="62"/>
      <c r="P168" s="8">
        <f t="shared" si="27"/>
        <v>18</v>
      </c>
      <c r="Q168" s="63">
        <f t="shared" si="28"/>
        <v>0</v>
      </c>
      <c r="R168" s="63">
        <f t="shared" si="28"/>
        <v>0</v>
      </c>
      <c r="S168" s="63">
        <f t="shared" si="28"/>
        <v>0</v>
      </c>
      <c r="T168" s="63">
        <f t="shared" si="28"/>
        <v>0</v>
      </c>
      <c r="U168" s="63">
        <f t="shared" si="28"/>
        <v>0</v>
      </c>
      <c r="V168" s="282">
        <f t="shared" si="21"/>
        <v>0</v>
      </c>
      <c r="W168" s="282">
        <f t="shared" si="22"/>
        <v>0</v>
      </c>
      <c r="X168" s="282">
        <f t="shared" si="23"/>
        <v>0</v>
      </c>
      <c r="Y168" s="282">
        <f t="shared" si="24"/>
        <v>0</v>
      </c>
      <c r="Z168" s="282">
        <f t="shared" si="25"/>
        <v>0</v>
      </c>
      <c r="AA168" s="133"/>
    </row>
    <row r="169" spans="1:27" s="111" customFormat="1" ht="21" customHeight="1" x14ac:dyDescent="0.25">
      <c r="A169" s="136"/>
      <c r="B169" s="12"/>
      <c r="C169" s="230"/>
      <c r="D169" s="229"/>
      <c r="E169" s="12"/>
      <c r="F169" s="12"/>
      <c r="G169" s="281"/>
      <c r="H169" s="281"/>
      <c r="I169" s="283"/>
      <c r="J169" s="282">
        <f t="shared" si="20"/>
        <v>0</v>
      </c>
      <c r="K169" s="133"/>
      <c r="L169" s="62"/>
      <c r="M169" s="8">
        <f t="shared" si="26"/>
        <v>0</v>
      </c>
      <c r="N169" s="62"/>
      <c r="O169" s="62"/>
      <c r="P169" s="8">
        <f t="shared" si="27"/>
        <v>18</v>
      </c>
      <c r="Q169" s="63">
        <f t="shared" si="28"/>
        <v>0</v>
      </c>
      <c r="R169" s="63">
        <f t="shared" si="28"/>
        <v>0</v>
      </c>
      <c r="S169" s="63">
        <f t="shared" si="28"/>
        <v>0</v>
      </c>
      <c r="T169" s="63">
        <f t="shared" si="28"/>
        <v>0</v>
      </c>
      <c r="U169" s="63">
        <f t="shared" si="28"/>
        <v>0</v>
      </c>
      <c r="V169" s="282">
        <f t="shared" si="21"/>
        <v>0</v>
      </c>
      <c r="W169" s="282">
        <f t="shared" si="22"/>
        <v>0</v>
      </c>
      <c r="X169" s="282">
        <f t="shared" si="23"/>
        <v>0</v>
      </c>
      <c r="Y169" s="282">
        <f t="shared" si="24"/>
        <v>0</v>
      </c>
      <c r="Z169" s="282">
        <f t="shared" si="25"/>
        <v>0</v>
      </c>
      <c r="AA169" s="133"/>
    </row>
    <row r="170" spans="1:27" s="111" customFormat="1" ht="21" customHeight="1" x14ac:dyDescent="0.25">
      <c r="A170" s="136"/>
      <c r="B170" s="12"/>
      <c r="C170" s="95"/>
      <c r="D170" s="12"/>
      <c r="E170" s="12"/>
      <c r="F170" s="12"/>
      <c r="G170" s="281"/>
      <c r="H170" s="281"/>
      <c r="I170" s="283"/>
      <c r="J170" s="282">
        <f t="shared" si="20"/>
        <v>0</v>
      </c>
      <c r="K170" s="133"/>
      <c r="L170" s="62"/>
      <c r="M170" s="8">
        <f t="shared" si="26"/>
        <v>0</v>
      </c>
      <c r="N170" s="62"/>
      <c r="O170" s="62"/>
      <c r="P170" s="8">
        <f t="shared" si="27"/>
        <v>18</v>
      </c>
      <c r="Q170" s="63">
        <f t="shared" si="28"/>
        <v>0</v>
      </c>
      <c r="R170" s="63">
        <f t="shared" si="28"/>
        <v>0</v>
      </c>
      <c r="S170" s="63">
        <f t="shared" si="28"/>
        <v>0</v>
      </c>
      <c r="T170" s="63">
        <f t="shared" si="28"/>
        <v>0</v>
      </c>
      <c r="U170" s="63">
        <f t="shared" si="28"/>
        <v>0</v>
      </c>
      <c r="V170" s="282">
        <f t="shared" si="21"/>
        <v>0</v>
      </c>
      <c r="W170" s="282">
        <f t="shared" si="22"/>
        <v>0</v>
      </c>
      <c r="X170" s="282">
        <f t="shared" si="23"/>
        <v>0</v>
      </c>
      <c r="Y170" s="282">
        <f t="shared" si="24"/>
        <v>0</v>
      </c>
      <c r="Z170" s="282">
        <f t="shared" si="25"/>
        <v>0</v>
      </c>
      <c r="AA170" s="133"/>
    </row>
    <row r="171" spans="1:27" s="111" customFormat="1" ht="21" customHeight="1" x14ac:dyDescent="0.25">
      <c r="A171" s="136"/>
      <c r="B171" s="12"/>
      <c r="C171" s="95"/>
      <c r="D171" s="12"/>
      <c r="E171" s="12"/>
      <c r="F171" s="12"/>
      <c r="G171" s="281"/>
      <c r="H171" s="281"/>
      <c r="I171" s="283"/>
      <c r="J171" s="282">
        <f t="shared" si="20"/>
        <v>0</v>
      </c>
      <c r="K171" s="133"/>
      <c r="L171" s="62"/>
      <c r="M171" s="8">
        <f t="shared" si="26"/>
        <v>0</v>
      </c>
      <c r="N171" s="62"/>
      <c r="O171" s="62"/>
      <c r="P171" s="8">
        <f t="shared" si="27"/>
        <v>18</v>
      </c>
      <c r="Q171" s="63">
        <f t="shared" si="28"/>
        <v>0</v>
      </c>
      <c r="R171" s="63">
        <f t="shared" si="28"/>
        <v>0</v>
      </c>
      <c r="S171" s="63">
        <f t="shared" si="28"/>
        <v>0</v>
      </c>
      <c r="T171" s="63">
        <f t="shared" si="28"/>
        <v>0</v>
      </c>
      <c r="U171" s="63">
        <f t="shared" si="28"/>
        <v>0</v>
      </c>
      <c r="V171" s="282">
        <f t="shared" si="21"/>
        <v>0</v>
      </c>
      <c r="W171" s="282">
        <f t="shared" si="22"/>
        <v>0</v>
      </c>
      <c r="X171" s="282">
        <f t="shared" si="23"/>
        <v>0</v>
      </c>
      <c r="Y171" s="282">
        <f t="shared" si="24"/>
        <v>0</v>
      </c>
      <c r="Z171" s="282">
        <f t="shared" si="25"/>
        <v>0</v>
      </c>
      <c r="AA171" s="133"/>
    </row>
    <row r="172" spans="1:27" ht="21" customHeight="1" x14ac:dyDescent="0.25">
      <c r="A172" s="136"/>
      <c r="B172" s="12"/>
      <c r="C172" s="95"/>
      <c r="D172" s="12"/>
      <c r="E172" s="12"/>
      <c r="F172" s="12"/>
      <c r="G172" s="281"/>
      <c r="H172" s="281"/>
      <c r="I172" s="283"/>
      <c r="J172" s="282">
        <f t="shared" si="20"/>
        <v>0</v>
      </c>
      <c r="L172" s="62"/>
      <c r="M172" s="8">
        <f t="shared" si="26"/>
        <v>0</v>
      </c>
      <c r="N172" s="62"/>
      <c r="O172" s="62"/>
      <c r="P172" s="8">
        <f t="shared" si="27"/>
        <v>18</v>
      </c>
      <c r="Q172" s="63">
        <f t="shared" si="28"/>
        <v>0</v>
      </c>
      <c r="R172" s="63">
        <f t="shared" si="28"/>
        <v>0</v>
      </c>
      <c r="S172" s="63">
        <f t="shared" si="28"/>
        <v>0</v>
      </c>
      <c r="T172" s="63">
        <f t="shared" si="28"/>
        <v>0</v>
      </c>
      <c r="U172" s="63">
        <f t="shared" si="28"/>
        <v>0</v>
      </c>
      <c r="V172" s="282">
        <f t="shared" si="21"/>
        <v>0</v>
      </c>
      <c r="W172" s="282">
        <f t="shared" si="22"/>
        <v>0</v>
      </c>
      <c r="X172" s="282">
        <f t="shared" si="23"/>
        <v>0</v>
      </c>
      <c r="Y172" s="282">
        <f t="shared" si="24"/>
        <v>0</v>
      </c>
      <c r="Z172" s="282">
        <f t="shared" si="25"/>
        <v>0</v>
      </c>
    </row>
    <row r="173" spans="1:27" ht="21" customHeight="1" x14ac:dyDescent="0.25">
      <c r="A173" s="136"/>
      <c r="B173" s="12"/>
      <c r="C173" s="95"/>
      <c r="D173" s="12"/>
      <c r="E173" s="12"/>
      <c r="F173" s="12"/>
      <c r="G173" s="281"/>
      <c r="H173" s="281"/>
      <c r="I173" s="283"/>
      <c r="J173" s="282">
        <f t="shared" si="20"/>
        <v>0</v>
      </c>
      <c r="L173" s="62"/>
      <c r="M173" s="8">
        <f t="shared" si="26"/>
        <v>0</v>
      </c>
      <c r="N173" s="62"/>
      <c r="O173" s="62"/>
      <c r="P173" s="8">
        <f t="shared" si="27"/>
        <v>18</v>
      </c>
      <c r="Q173" s="63">
        <f t="shared" si="28"/>
        <v>0</v>
      </c>
      <c r="R173" s="63">
        <f t="shared" si="28"/>
        <v>0</v>
      </c>
      <c r="S173" s="63">
        <f t="shared" si="28"/>
        <v>0</v>
      </c>
      <c r="T173" s="63">
        <f t="shared" si="28"/>
        <v>0</v>
      </c>
      <c r="U173" s="63">
        <f t="shared" si="28"/>
        <v>0</v>
      </c>
      <c r="V173" s="282">
        <f t="shared" si="21"/>
        <v>0</v>
      </c>
      <c r="W173" s="282">
        <f t="shared" si="22"/>
        <v>0</v>
      </c>
      <c r="X173" s="282">
        <f t="shared" si="23"/>
        <v>0</v>
      </c>
      <c r="Y173" s="282">
        <f t="shared" si="24"/>
        <v>0</v>
      </c>
      <c r="Z173" s="282">
        <f t="shared" si="25"/>
        <v>0</v>
      </c>
    </row>
    <row r="174" spans="1:27" ht="21" customHeight="1" x14ac:dyDescent="0.25">
      <c r="A174" s="136"/>
      <c r="B174" s="12"/>
      <c r="C174" s="95"/>
      <c r="D174" s="12"/>
      <c r="E174" s="12"/>
      <c r="F174" s="12"/>
      <c r="G174" s="281"/>
      <c r="H174" s="281"/>
      <c r="I174" s="283"/>
      <c r="J174" s="282">
        <f t="shared" si="20"/>
        <v>0</v>
      </c>
      <c r="L174" s="62"/>
      <c r="M174" s="8">
        <f t="shared" si="26"/>
        <v>0</v>
      </c>
      <c r="N174" s="62"/>
      <c r="O174" s="62"/>
      <c r="P174" s="8">
        <f t="shared" si="27"/>
        <v>18</v>
      </c>
      <c r="Q174" s="63">
        <f t="shared" si="28"/>
        <v>0</v>
      </c>
      <c r="R174" s="63">
        <f t="shared" si="28"/>
        <v>0</v>
      </c>
      <c r="S174" s="63">
        <f t="shared" si="28"/>
        <v>0</v>
      </c>
      <c r="T174" s="63">
        <f t="shared" si="28"/>
        <v>0</v>
      </c>
      <c r="U174" s="63">
        <f t="shared" si="28"/>
        <v>0</v>
      </c>
      <c r="V174" s="282">
        <f t="shared" si="21"/>
        <v>0</v>
      </c>
      <c r="W174" s="282">
        <f t="shared" si="22"/>
        <v>0</v>
      </c>
      <c r="X174" s="282">
        <f t="shared" si="23"/>
        <v>0</v>
      </c>
      <c r="Y174" s="282">
        <f t="shared" si="24"/>
        <v>0</v>
      </c>
      <c r="Z174" s="282">
        <f t="shared" si="25"/>
        <v>0</v>
      </c>
    </row>
    <row r="175" spans="1:27" ht="21" customHeight="1" x14ac:dyDescent="0.25">
      <c r="A175" s="136"/>
      <c r="B175" s="12"/>
      <c r="C175" s="95"/>
      <c r="D175" s="12"/>
      <c r="E175" s="12"/>
      <c r="F175" s="12"/>
      <c r="G175" s="281"/>
      <c r="H175" s="281"/>
      <c r="I175" s="283"/>
      <c r="J175" s="282">
        <f t="shared" si="20"/>
        <v>0</v>
      </c>
      <c r="L175" s="62"/>
      <c r="M175" s="8">
        <f t="shared" si="26"/>
        <v>0</v>
      </c>
      <c r="N175" s="62"/>
      <c r="O175" s="62"/>
      <c r="P175" s="8">
        <f t="shared" si="27"/>
        <v>18</v>
      </c>
      <c r="Q175" s="63">
        <f t="shared" si="28"/>
        <v>0</v>
      </c>
      <c r="R175" s="63">
        <f t="shared" si="28"/>
        <v>0</v>
      </c>
      <c r="S175" s="63">
        <f t="shared" si="28"/>
        <v>0</v>
      </c>
      <c r="T175" s="63">
        <f t="shared" si="28"/>
        <v>0</v>
      </c>
      <c r="U175" s="63">
        <f t="shared" si="28"/>
        <v>0</v>
      </c>
      <c r="V175" s="282">
        <f t="shared" si="21"/>
        <v>0</v>
      </c>
      <c r="W175" s="282">
        <f t="shared" si="22"/>
        <v>0</v>
      </c>
      <c r="X175" s="282">
        <f t="shared" si="23"/>
        <v>0</v>
      </c>
      <c r="Y175" s="282">
        <f t="shared" si="24"/>
        <v>0</v>
      </c>
      <c r="Z175" s="282">
        <f t="shared" si="25"/>
        <v>0</v>
      </c>
    </row>
    <row r="176" spans="1:27" ht="21" customHeight="1" x14ac:dyDescent="0.25">
      <c r="A176" s="136"/>
      <c r="B176" s="12"/>
      <c r="C176" s="95"/>
      <c r="D176" s="12"/>
      <c r="E176" s="12"/>
      <c r="F176" s="12"/>
      <c r="G176" s="281"/>
      <c r="H176" s="281"/>
      <c r="I176" s="283"/>
      <c r="J176" s="282">
        <f t="shared" si="20"/>
        <v>0</v>
      </c>
      <c r="L176" s="62"/>
      <c r="M176" s="8">
        <f t="shared" si="26"/>
        <v>0</v>
      </c>
      <c r="N176" s="62"/>
      <c r="O176" s="62"/>
      <c r="P176" s="8">
        <f t="shared" si="27"/>
        <v>18</v>
      </c>
      <c r="Q176" s="63">
        <f t="shared" si="28"/>
        <v>0</v>
      </c>
      <c r="R176" s="63">
        <f t="shared" si="28"/>
        <v>0</v>
      </c>
      <c r="S176" s="63">
        <f t="shared" si="28"/>
        <v>0</v>
      </c>
      <c r="T176" s="63">
        <f t="shared" si="28"/>
        <v>0</v>
      </c>
      <c r="U176" s="63">
        <f t="shared" si="28"/>
        <v>0</v>
      </c>
      <c r="V176" s="282">
        <f t="shared" si="21"/>
        <v>0</v>
      </c>
      <c r="W176" s="282">
        <f t="shared" si="22"/>
        <v>0</v>
      </c>
      <c r="X176" s="282">
        <f t="shared" si="23"/>
        <v>0</v>
      </c>
      <c r="Y176" s="282">
        <f t="shared" si="24"/>
        <v>0</v>
      </c>
      <c r="Z176" s="282">
        <f t="shared" si="25"/>
        <v>0</v>
      </c>
    </row>
    <row r="177" spans="1:27" ht="21" customHeight="1" x14ac:dyDescent="0.25">
      <c r="A177" s="136"/>
      <c r="B177" s="12"/>
      <c r="C177" s="95"/>
      <c r="D177" s="12"/>
      <c r="E177" s="12"/>
      <c r="F177" s="12"/>
      <c r="G177" s="281"/>
      <c r="H177" s="281"/>
      <c r="I177" s="283"/>
      <c r="J177" s="282">
        <f t="shared" si="20"/>
        <v>0</v>
      </c>
      <c r="L177" s="62"/>
      <c r="M177" s="8">
        <f t="shared" si="26"/>
        <v>0</v>
      </c>
      <c r="N177" s="62"/>
      <c r="O177" s="62"/>
      <c r="P177" s="8">
        <f t="shared" si="27"/>
        <v>18</v>
      </c>
      <c r="Q177" s="63">
        <f t="shared" si="28"/>
        <v>0</v>
      </c>
      <c r="R177" s="63">
        <f t="shared" si="28"/>
        <v>0</v>
      </c>
      <c r="S177" s="63">
        <f t="shared" si="28"/>
        <v>0</v>
      </c>
      <c r="T177" s="63">
        <f t="shared" si="28"/>
        <v>0</v>
      </c>
      <c r="U177" s="63">
        <f t="shared" si="28"/>
        <v>0</v>
      </c>
      <c r="V177" s="282">
        <f t="shared" si="21"/>
        <v>0</v>
      </c>
      <c r="W177" s="282">
        <f t="shared" si="22"/>
        <v>0</v>
      </c>
      <c r="X177" s="282">
        <f t="shared" si="23"/>
        <v>0</v>
      </c>
      <c r="Y177" s="282">
        <f t="shared" si="24"/>
        <v>0</v>
      </c>
      <c r="Z177" s="282">
        <f t="shared" si="25"/>
        <v>0</v>
      </c>
    </row>
    <row r="178" spans="1:27" s="145" customFormat="1" ht="21" customHeight="1" x14ac:dyDescent="0.25">
      <c r="A178" s="148"/>
      <c r="B178" s="12"/>
      <c r="C178" s="231"/>
      <c r="D178" s="12"/>
      <c r="E178" s="12"/>
      <c r="F178" s="12"/>
      <c r="G178" s="285"/>
      <c r="H178" s="285"/>
      <c r="I178" s="281"/>
      <c r="J178" s="282">
        <f t="shared" si="20"/>
        <v>0</v>
      </c>
      <c r="K178" s="144"/>
      <c r="L178" s="146"/>
      <c r="M178" s="8">
        <f t="shared" si="26"/>
        <v>0</v>
      </c>
      <c r="N178" s="62"/>
      <c r="O178" s="62"/>
      <c r="P178" s="8">
        <f t="shared" si="27"/>
        <v>18</v>
      </c>
      <c r="Q178" s="63">
        <f t="shared" si="28"/>
        <v>0</v>
      </c>
      <c r="R178" s="63">
        <f t="shared" si="28"/>
        <v>0</v>
      </c>
      <c r="S178" s="63">
        <f t="shared" si="28"/>
        <v>0</v>
      </c>
      <c r="T178" s="63">
        <f t="shared" si="28"/>
        <v>0</v>
      </c>
      <c r="U178" s="63">
        <f t="shared" si="28"/>
        <v>0</v>
      </c>
      <c r="V178" s="282">
        <f t="shared" si="21"/>
        <v>0</v>
      </c>
      <c r="W178" s="282">
        <f t="shared" si="22"/>
        <v>0</v>
      </c>
      <c r="X178" s="282">
        <f t="shared" si="23"/>
        <v>0</v>
      </c>
      <c r="Y178" s="282">
        <f t="shared" si="24"/>
        <v>0</v>
      </c>
      <c r="Z178" s="282">
        <f t="shared" si="25"/>
        <v>0</v>
      </c>
      <c r="AA178" s="144"/>
    </row>
    <row r="179" spans="1:27" s="111" customFormat="1" ht="21" customHeight="1" x14ac:dyDescent="0.25">
      <c r="A179" s="147"/>
      <c r="B179" s="12"/>
      <c r="C179" s="231"/>
      <c r="D179" s="12"/>
      <c r="E179" s="12"/>
      <c r="F179" s="12"/>
      <c r="G179" s="285"/>
      <c r="H179" s="283"/>
      <c r="I179" s="283"/>
      <c r="J179" s="282">
        <f t="shared" si="20"/>
        <v>0</v>
      </c>
      <c r="K179" s="133"/>
      <c r="L179" s="146"/>
      <c r="M179" s="8">
        <f t="shared" si="26"/>
        <v>0</v>
      </c>
      <c r="N179" s="62"/>
      <c r="O179" s="62"/>
      <c r="P179" s="8">
        <f t="shared" si="27"/>
        <v>18</v>
      </c>
      <c r="Q179" s="63">
        <f t="shared" si="28"/>
        <v>0</v>
      </c>
      <c r="R179" s="63">
        <f t="shared" si="28"/>
        <v>0</v>
      </c>
      <c r="S179" s="63">
        <f t="shared" si="28"/>
        <v>0</v>
      </c>
      <c r="T179" s="63">
        <f t="shared" si="28"/>
        <v>0</v>
      </c>
      <c r="U179" s="63">
        <f t="shared" si="28"/>
        <v>0</v>
      </c>
      <c r="V179" s="282">
        <f t="shared" si="21"/>
        <v>0</v>
      </c>
      <c r="W179" s="282">
        <f t="shared" si="22"/>
        <v>0</v>
      </c>
      <c r="X179" s="282">
        <f t="shared" si="23"/>
        <v>0</v>
      </c>
      <c r="Y179" s="282">
        <f t="shared" si="24"/>
        <v>0</v>
      </c>
      <c r="Z179" s="282">
        <f t="shared" si="25"/>
        <v>0</v>
      </c>
      <c r="AA179" s="133"/>
    </row>
    <row r="180" spans="1:27" s="111" customFormat="1" ht="21" customHeight="1" x14ac:dyDescent="0.25">
      <c r="A180" s="147"/>
      <c r="B180" s="12"/>
      <c r="C180" s="231"/>
      <c r="D180" s="12"/>
      <c r="E180" s="12"/>
      <c r="F180" s="12"/>
      <c r="G180" s="285"/>
      <c r="H180" s="285"/>
      <c r="I180" s="281"/>
      <c r="J180" s="282">
        <f t="shared" si="20"/>
        <v>0</v>
      </c>
      <c r="K180" s="133"/>
      <c r="L180" s="146"/>
      <c r="M180" s="8">
        <f t="shared" si="26"/>
        <v>0</v>
      </c>
      <c r="N180" s="62"/>
      <c r="O180" s="62"/>
      <c r="P180" s="8">
        <f t="shared" si="27"/>
        <v>18</v>
      </c>
      <c r="Q180" s="63">
        <f t="shared" si="28"/>
        <v>0</v>
      </c>
      <c r="R180" s="63">
        <f t="shared" si="28"/>
        <v>0</v>
      </c>
      <c r="S180" s="63">
        <f t="shared" si="28"/>
        <v>0</v>
      </c>
      <c r="T180" s="63">
        <f t="shared" si="28"/>
        <v>0</v>
      </c>
      <c r="U180" s="63">
        <f t="shared" si="28"/>
        <v>0</v>
      </c>
      <c r="V180" s="282">
        <f t="shared" si="21"/>
        <v>0</v>
      </c>
      <c r="W180" s="282">
        <f t="shared" si="22"/>
        <v>0</v>
      </c>
      <c r="X180" s="282">
        <f t="shared" si="23"/>
        <v>0</v>
      </c>
      <c r="Y180" s="282">
        <f t="shared" si="24"/>
        <v>0</v>
      </c>
      <c r="Z180" s="282">
        <f t="shared" si="25"/>
        <v>0</v>
      </c>
      <c r="AA180" s="133"/>
    </row>
    <row r="181" spans="1:27" s="111" customFormat="1" ht="21" customHeight="1" x14ac:dyDescent="0.25">
      <c r="A181" s="147"/>
      <c r="B181" s="12"/>
      <c r="C181" s="231"/>
      <c r="D181" s="12"/>
      <c r="E181" s="12"/>
      <c r="F181" s="12"/>
      <c r="G181" s="285"/>
      <c r="H181" s="281"/>
      <c r="I181" s="281"/>
      <c r="J181" s="282">
        <f t="shared" si="20"/>
        <v>0</v>
      </c>
      <c r="K181" s="133"/>
      <c r="L181" s="146"/>
      <c r="M181" s="8">
        <f t="shared" si="26"/>
        <v>0</v>
      </c>
      <c r="N181" s="62"/>
      <c r="O181" s="62"/>
      <c r="P181" s="8">
        <f t="shared" si="27"/>
        <v>18</v>
      </c>
      <c r="Q181" s="63">
        <f t="shared" si="28"/>
        <v>0</v>
      </c>
      <c r="R181" s="63">
        <f t="shared" si="28"/>
        <v>0</v>
      </c>
      <c r="S181" s="63">
        <f t="shared" si="28"/>
        <v>0</v>
      </c>
      <c r="T181" s="63">
        <f t="shared" si="28"/>
        <v>0</v>
      </c>
      <c r="U181" s="63">
        <f t="shared" si="28"/>
        <v>0</v>
      </c>
      <c r="V181" s="282">
        <f t="shared" si="21"/>
        <v>0</v>
      </c>
      <c r="W181" s="282">
        <f t="shared" si="22"/>
        <v>0</v>
      </c>
      <c r="X181" s="282">
        <f t="shared" si="23"/>
        <v>0</v>
      </c>
      <c r="Y181" s="282">
        <f t="shared" si="24"/>
        <v>0</v>
      </c>
      <c r="Z181" s="282">
        <f t="shared" si="25"/>
        <v>0</v>
      </c>
      <c r="AA181" s="133"/>
    </row>
    <row r="182" spans="1:27" s="132" customFormat="1" ht="21" customHeight="1" x14ac:dyDescent="0.25">
      <c r="A182" s="147"/>
      <c r="B182" s="12"/>
      <c r="C182" s="231"/>
      <c r="D182" s="12"/>
      <c r="E182" s="12"/>
      <c r="F182" s="12"/>
      <c r="G182" s="285"/>
      <c r="H182" s="281"/>
      <c r="I182" s="281"/>
      <c r="J182" s="282">
        <f t="shared" si="20"/>
        <v>0</v>
      </c>
      <c r="K182" s="131"/>
      <c r="L182" s="146"/>
      <c r="M182" s="8">
        <f t="shared" si="26"/>
        <v>0</v>
      </c>
      <c r="N182" s="62"/>
      <c r="O182" s="62"/>
      <c r="P182" s="8">
        <f t="shared" si="27"/>
        <v>18</v>
      </c>
      <c r="Q182" s="63">
        <f t="shared" si="28"/>
        <v>0</v>
      </c>
      <c r="R182" s="63">
        <f t="shared" si="28"/>
        <v>0</v>
      </c>
      <c r="S182" s="63">
        <f t="shared" si="28"/>
        <v>0</v>
      </c>
      <c r="T182" s="63">
        <f t="shared" si="28"/>
        <v>0</v>
      </c>
      <c r="U182" s="63">
        <f t="shared" si="28"/>
        <v>0</v>
      </c>
      <c r="V182" s="282">
        <f t="shared" si="21"/>
        <v>0</v>
      </c>
      <c r="W182" s="282">
        <f t="shared" si="22"/>
        <v>0</v>
      </c>
      <c r="X182" s="282">
        <f t="shared" si="23"/>
        <v>0</v>
      </c>
      <c r="Y182" s="282">
        <f t="shared" si="24"/>
        <v>0</v>
      </c>
      <c r="Z182" s="282">
        <f t="shared" si="25"/>
        <v>0</v>
      </c>
      <c r="AA182" s="131"/>
    </row>
    <row r="183" spans="1:27" ht="21" customHeight="1" x14ac:dyDescent="0.25">
      <c r="A183" s="136"/>
      <c r="B183" s="12"/>
      <c r="C183" s="230"/>
      <c r="D183" s="229"/>
      <c r="E183" s="12"/>
      <c r="F183" s="12"/>
      <c r="G183" s="281"/>
      <c r="H183" s="281"/>
      <c r="I183" s="283"/>
      <c r="J183" s="282">
        <f t="shared" si="20"/>
        <v>0</v>
      </c>
      <c r="L183" s="62"/>
      <c r="M183" s="8">
        <f t="shared" si="26"/>
        <v>0</v>
      </c>
      <c r="N183" s="62"/>
      <c r="O183" s="62"/>
      <c r="P183" s="8">
        <f t="shared" si="27"/>
        <v>18</v>
      </c>
      <c r="Q183" s="63">
        <f t="shared" si="28"/>
        <v>0</v>
      </c>
      <c r="R183" s="63">
        <f t="shared" si="28"/>
        <v>0</v>
      </c>
      <c r="S183" s="63">
        <f t="shared" si="28"/>
        <v>0</v>
      </c>
      <c r="T183" s="63">
        <f t="shared" si="28"/>
        <v>0</v>
      </c>
      <c r="U183" s="63">
        <f t="shared" si="28"/>
        <v>0</v>
      </c>
      <c r="V183" s="282">
        <f t="shared" si="21"/>
        <v>0</v>
      </c>
      <c r="W183" s="282">
        <f t="shared" si="22"/>
        <v>0</v>
      </c>
      <c r="X183" s="282">
        <f t="shared" si="23"/>
        <v>0</v>
      </c>
      <c r="Y183" s="282">
        <f t="shared" si="24"/>
        <v>0</v>
      </c>
      <c r="Z183" s="282">
        <f t="shared" si="25"/>
        <v>0</v>
      </c>
    </row>
    <row r="184" spans="1:27" ht="21" customHeight="1" x14ac:dyDescent="0.25">
      <c r="A184" s="136"/>
      <c r="B184" s="12"/>
      <c r="C184" s="95"/>
      <c r="D184" s="12"/>
      <c r="E184" s="12"/>
      <c r="F184" s="12"/>
      <c r="G184" s="281"/>
      <c r="H184" s="281"/>
      <c r="I184" s="283"/>
      <c r="J184" s="282">
        <f t="shared" si="20"/>
        <v>0</v>
      </c>
      <c r="L184" s="62"/>
      <c r="M184" s="8">
        <f t="shared" si="26"/>
        <v>0</v>
      </c>
      <c r="N184" s="62"/>
      <c r="O184" s="62"/>
      <c r="P184" s="8">
        <f t="shared" si="27"/>
        <v>18</v>
      </c>
      <c r="Q184" s="63">
        <f t="shared" si="28"/>
        <v>0</v>
      </c>
      <c r="R184" s="63">
        <f t="shared" si="28"/>
        <v>0</v>
      </c>
      <c r="S184" s="63">
        <f t="shared" si="28"/>
        <v>0</v>
      </c>
      <c r="T184" s="63">
        <f t="shared" si="28"/>
        <v>0</v>
      </c>
      <c r="U184" s="63">
        <f t="shared" si="28"/>
        <v>0</v>
      </c>
      <c r="V184" s="282">
        <f t="shared" si="21"/>
        <v>0</v>
      </c>
      <c r="W184" s="282">
        <f t="shared" si="22"/>
        <v>0</v>
      </c>
      <c r="X184" s="282">
        <f t="shared" si="23"/>
        <v>0</v>
      </c>
      <c r="Y184" s="282">
        <f t="shared" si="24"/>
        <v>0</v>
      </c>
      <c r="Z184" s="282">
        <f t="shared" si="25"/>
        <v>0</v>
      </c>
    </row>
    <row r="185" spans="1:27" s="145" customFormat="1" ht="21" customHeight="1" x14ac:dyDescent="0.25">
      <c r="A185" s="148"/>
      <c r="B185" s="12"/>
      <c r="C185" s="231"/>
      <c r="D185" s="12"/>
      <c r="E185" s="11"/>
      <c r="F185" s="11"/>
      <c r="G185" s="285"/>
      <c r="H185" s="281"/>
      <c r="I185" s="281"/>
      <c r="J185" s="282">
        <f t="shared" si="20"/>
        <v>0</v>
      </c>
      <c r="K185" s="144"/>
      <c r="L185" s="146"/>
      <c r="M185" s="8">
        <f t="shared" si="26"/>
        <v>0</v>
      </c>
      <c r="N185" s="62"/>
      <c r="O185" s="62"/>
      <c r="P185" s="8">
        <f t="shared" si="27"/>
        <v>18</v>
      </c>
      <c r="Q185" s="63">
        <f t="shared" si="28"/>
        <v>0</v>
      </c>
      <c r="R185" s="63">
        <f t="shared" si="28"/>
        <v>0</v>
      </c>
      <c r="S185" s="63">
        <f t="shared" si="28"/>
        <v>0</v>
      </c>
      <c r="T185" s="63">
        <f t="shared" si="28"/>
        <v>0</v>
      </c>
      <c r="U185" s="63">
        <f t="shared" si="28"/>
        <v>0</v>
      </c>
      <c r="V185" s="282">
        <f t="shared" si="21"/>
        <v>0</v>
      </c>
      <c r="W185" s="282">
        <f t="shared" si="22"/>
        <v>0</v>
      </c>
      <c r="X185" s="282">
        <f t="shared" si="23"/>
        <v>0</v>
      </c>
      <c r="Y185" s="282">
        <f t="shared" si="24"/>
        <v>0</v>
      </c>
      <c r="Z185" s="282">
        <f t="shared" si="25"/>
        <v>0</v>
      </c>
      <c r="AA185" s="144"/>
    </row>
    <row r="186" spans="1:27" s="132" customFormat="1" ht="21" customHeight="1" x14ac:dyDescent="0.25">
      <c r="A186" s="147"/>
      <c r="B186" s="12"/>
      <c r="C186" s="231"/>
      <c r="D186" s="12"/>
      <c r="E186" s="11"/>
      <c r="F186" s="11"/>
      <c r="G186" s="285"/>
      <c r="H186" s="281"/>
      <c r="I186" s="281"/>
      <c r="J186" s="282">
        <f t="shared" si="20"/>
        <v>0</v>
      </c>
      <c r="K186" s="131"/>
      <c r="L186" s="146"/>
      <c r="M186" s="8">
        <f t="shared" si="26"/>
        <v>0</v>
      </c>
      <c r="N186" s="62"/>
      <c r="O186" s="62"/>
      <c r="P186" s="8">
        <f t="shared" si="27"/>
        <v>18</v>
      </c>
      <c r="Q186" s="63">
        <f t="shared" si="28"/>
        <v>0</v>
      </c>
      <c r="R186" s="63">
        <f t="shared" si="28"/>
        <v>0</v>
      </c>
      <c r="S186" s="63">
        <f t="shared" si="28"/>
        <v>0</v>
      </c>
      <c r="T186" s="63">
        <f t="shared" si="28"/>
        <v>0</v>
      </c>
      <c r="U186" s="63">
        <f t="shared" si="28"/>
        <v>0</v>
      </c>
      <c r="V186" s="282">
        <f t="shared" si="21"/>
        <v>0</v>
      </c>
      <c r="W186" s="282">
        <f t="shared" si="22"/>
        <v>0</v>
      </c>
      <c r="X186" s="282">
        <f t="shared" si="23"/>
        <v>0</v>
      </c>
      <c r="Y186" s="282">
        <f t="shared" si="24"/>
        <v>0</v>
      </c>
      <c r="Z186" s="282">
        <f t="shared" si="25"/>
        <v>0</v>
      </c>
      <c r="AA186" s="131"/>
    </row>
    <row r="187" spans="1:27" s="132" customFormat="1" ht="21" customHeight="1" x14ac:dyDescent="0.25">
      <c r="A187" s="147"/>
      <c r="B187" s="12"/>
      <c r="C187" s="231"/>
      <c r="D187" s="12"/>
      <c r="E187" s="11"/>
      <c r="F187" s="11"/>
      <c r="G187" s="285"/>
      <c r="H187" s="281"/>
      <c r="I187" s="281"/>
      <c r="J187" s="282">
        <f t="shared" si="20"/>
        <v>0</v>
      </c>
      <c r="K187" s="131"/>
      <c r="L187" s="146"/>
      <c r="M187" s="8">
        <f t="shared" si="26"/>
        <v>0</v>
      </c>
      <c r="N187" s="62"/>
      <c r="O187" s="62"/>
      <c r="P187" s="8">
        <f t="shared" si="27"/>
        <v>18</v>
      </c>
      <c r="Q187" s="63">
        <f t="shared" si="28"/>
        <v>0</v>
      </c>
      <c r="R187" s="63">
        <f t="shared" si="28"/>
        <v>0</v>
      </c>
      <c r="S187" s="63">
        <f t="shared" si="28"/>
        <v>0</v>
      </c>
      <c r="T187" s="63">
        <f t="shared" si="28"/>
        <v>0</v>
      </c>
      <c r="U187" s="63">
        <f t="shared" si="28"/>
        <v>0</v>
      </c>
      <c r="V187" s="282">
        <f t="shared" si="21"/>
        <v>0</v>
      </c>
      <c r="W187" s="282">
        <f t="shared" si="22"/>
        <v>0</v>
      </c>
      <c r="X187" s="282">
        <f t="shared" si="23"/>
        <v>0</v>
      </c>
      <c r="Y187" s="282">
        <f t="shared" si="24"/>
        <v>0</v>
      </c>
      <c r="Z187" s="282">
        <f t="shared" si="25"/>
        <v>0</v>
      </c>
      <c r="AA187" s="131"/>
    </row>
    <row r="188" spans="1:27" s="132" customFormat="1" ht="21" customHeight="1" x14ac:dyDescent="0.25">
      <c r="A188" s="147"/>
      <c r="B188" s="12"/>
      <c r="C188" s="231"/>
      <c r="D188" s="12"/>
      <c r="E188" s="11"/>
      <c r="F188" s="11"/>
      <c r="G188" s="285"/>
      <c r="H188" s="281"/>
      <c r="I188" s="281"/>
      <c r="J188" s="282">
        <f t="shared" si="20"/>
        <v>0</v>
      </c>
      <c r="K188" s="131"/>
      <c r="L188" s="146"/>
      <c r="M188" s="8">
        <f t="shared" si="26"/>
        <v>0</v>
      </c>
      <c r="N188" s="62"/>
      <c r="O188" s="62"/>
      <c r="P188" s="8">
        <f t="shared" si="27"/>
        <v>18</v>
      </c>
      <c r="Q188" s="63">
        <f t="shared" si="28"/>
        <v>0</v>
      </c>
      <c r="R188" s="63">
        <f t="shared" si="28"/>
        <v>0</v>
      </c>
      <c r="S188" s="63">
        <f t="shared" si="28"/>
        <v>0</v>
      </c>
      <c r="T188" s="63">
        <f t="shared" si="28"/>
        <v>0</v>
      </c>
      <c r="U188" s="63">
        <f t="shared" si="28"/>
        <v>0</v>
      </c>
      <c r="V188" s="282">
        <f t="shared" si="21"/>
        <v>0</v>
      </c>
      <c r="W188" s="282">
        <f t="shared" si="22"/>
        <v>0</v>
      </c>
      <c r="X188" s="282">
        <f t="shared" si="23"/>
        <v>0</v>
      </c>
      <c r="Y188" s="282">
        <f t="shared" si="24"/>
        <v>0</v>
      </c>
      <c r="Z188" s="282">
        <f t="shared" si="25"/>
        <v>0</v>
      </c>
      <c r="AA188" s="131"/>
    </row>
    <row r="189" spans="1:27" s="111" customFormat="1" ht="21" customHeight="1" x14ac:dyDescent="0.25">
      <c r="A189" s="147"/>
      <c r="B189" s="12"/>
      <c r="C189" s="231"/>
      <c r="D189" s="12"/>
      <c r="E189" s="11"/>
      <c r="F189" s="11"/>
      <c r="G189" s="281"/>
      <c r="H189" s="281"/>
      <c r="I189" s="281"/>
      <c r="J189" s="282">
        <f t="shared" si="20"/>
        <v>0</v>
      </c>
      <c r="K189" s="133"/>
      <c r="L189" s="56"/>
      <c r="M189" s="8">
        <f t="shared" si="26"/>
        <v>0</v>
      </c>
      <c r="N189" s="62"/>
      <c r="O189" s="62"/>
      <c r="P189" s="8">
        <f t="shared" si="27"/>
        <v>18</v>
      </c>
      <c r="Q189" s="63">
        <f t="shared" si="28"/>
        <v>0</v>
      </c>
      <c r="R189" s="63">
        <f t="shared" si="28"/>
        <v>0</v>
      </c>
      <c r="S189" s="63">
        <f t="shared" si="28"/>
        <v>0</v>
      </c>
      <c r="T189" s="63">
        <f t="shared" si="28"/>
        <v>0</v>
      </c>
      <c r="U189" s="63">
        <f t="shared" si="28"/>
        <v>0</v>
      </c>
      <c r="V189" s="282">
        <f t="shared" si="21"/>
        <v>0</v>
      </c>
      <c r="W189" s="282">
        <f t="shared" si="22"/>
        <v>0</v>
      </c>
      <c r="X189" s="282">
        <f t="shared" si="23"/>
        <v>0</v>
      </c>
      <c r="Y189" s="282">
        <f t="shared" si="24"/>
        <v>0</v>
      </c>
      <c r="Z189" s="282">
        <f t="shared" si="25"/>
        <v>0</v>
      </c>
      <c r="AA189" s="133"/>
    </row>
    <row r="190" spans="1:27" ht="21" customHeight="1" x14ac:dyDescent="0.25">
      <c r="A190" s="136"/>
      <c r="B190" s="12"/>
      <c r="C190" s="230"/>
      <c r="D190" s="229"/>
      <c r="E190" s="12"/>
      <c r="F190" s="12"/>
      <c r="G190" s="281"/>
      <c r="H190" s="281"/>
      <c r="I190" s="283"/>
      <c r="J190" s="282">
        <f t="shared" si="20"/>
        <v>0</v>
      </c>
      <c r="L190" s="62"/>
      <c r="M190" s="8">
        <f t="shared" si="26"/>
        <v>0</v>
      </c>
      <c r="N190" s="62"/>
      <c r="O190" s="62"/>
      <c r="P190" s="8">
        <f t="shared" si="27"/>
        <v>18</v>
      </c>
      <c r="Q190" s="63">
        <f t="shared" si="28"/>
        <v>0</v>
      </c>
      <c r="R190" s="63">
        <f t="shared" si="28"/>
        <v>0</v>
      </c>
      <c r="S190" s="63">
        <f t="shared" si="28"/>
        <v>0</v>
      </c>
      <c r="T190" s="63">
        <f t="shared" si="28"/>
        <v>0</v>
      </c>
      <c r="U190" s="63">
        <f t="shared" si="28"/>
        <v>0</v>
      </c>
      <c r="V190" s="282">
        <f t="shared" si="21"/>
        <v>0</v>
      </c>
      <c r="W190" s="282">
        <f t="shared" si="22"/>
        <v>0</v>
      </c>
      <c r="X190" s="282">
        <f t="shared" si="23"/>
        <v>0</v>
      </c>
      <c r="Y190" s="282">
        <f t="shared" si="24"/>
        <v>0</v>
      </c>
      <c r="Z190" s="282">
        <f t="shared" si="25"/>
        <v>0</v>
      </c>
    </row>
    <row r="191" spans="1:27" ht="21" customHeight="1" thickBot="1" x14ac:dyDescent="0.3"/>
    <row r="192" spans="1:27" ht="21" customHeight="1" thickBot="1" x14ac:dyDescent="0.3">
      <c r="Q192" s="165">
        <f>6</f>
        <v>6</v>
      </c>
      <c r="R192" s="166">
        <f>12*1+6</f>
        <v>18</v>
      </c>
      <c r="S192" s="166">
        <f>12*2+6</f>
        <v>30</v>
      </c>
      <c r="T192" s="166">
        <f>12*3+6</f>
        <v>42</v>
      </c>
      <c r="U192" s="167">
        <f>12*4+6</f>
        <v>54</v>
      </c>
    </row>
  </sheetData>
  <autoFilter ref="D26:F163" xr:uid="{00000000-0009-0000-0000-000002000000}"/>
  <mergeCells count="27">
    <mergeCell ref="B25:J25"/>
    <mergeCell ref="L25:Z25"/>
    <mergeCell ref="L13:M13"/>
    <mergeCell ref="N13:Z13"/>
    <mergeCell ref="L14:M14"/>
    <mergeCell ref="N14:Z14"/>
    <mergeCell ref="S16:Z16"/>
    <mergeCell ref="N17:Q17"/>
    <mergeCell ref="S17:Z18"/>
    <mergeCell ref="N18:Q18"/>
    <mergeCell ref="N19:Q19"/>
    <mergeCell ref="S19:Z20"/>
    <mergeCell ref="N20:Q20"/>
    <mergeCell ref="N21:Q21"/>
    <mergeCell ref="N22:Q22"/>
    <mergeCell ref="L10:M10"/>
    <mergeCell ref="N10:Z10"/>
    <mergeCell ref="L11:M11"/>
    <mergeCell ref="N11:Z11"/>
    <mergeCell ref="L12:M12"/>
    <mergeCell ref="N12:Z12"/>
    <mergeCell ref="M8:Z8"/>
    <mergeCell ref="B2:J2"/>
    <mergeCell ref="L2:Z2"/>
    <mergeCell ref="M5:Z5"/>
    <mergeCell ref="M6:Z6"/>
    <mergeCell ref="M7:Z7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43"/>
  <sheetViews>
    <sheetView topLeftCell="A13" workbookViewId="0">
      <selection activeCell="B36" sqref="B36"/>
    </sheetView>
  </sheetViews>
  <sheetFormatPr defaultRowHeight="15" x14ac:dyDescent="0.25"/>
  <cols>
    <col min="1" max="1" width="43.7109375" customWidth="1"/>
    <col min="2" max="4" width="15.7109375" customWidth="1"/>
    <col min="5" max="5" width="18.7109375" customWidth="1"/>
    <col min="6" max="13" width="15.7109375" customWidth="1"/>
    <col min="14" max="14" width="0" hidden="1" customWidth="1"/>
    <col min="15" max="15" width="9.140625" hidden="1" customWidth="1"/>
    <col min="16" max="16" width="0" hidden="1" customWidth="1"/>
    <col min="17" max="17" width="9.140625" hidden="1" customWidth="1"/>
    <col min="18" max="18" width="0" hidden="1" customWidth="1"/>
    <col min="19" max="19" width="9.140625" hidden="1" customWidth="1"/>
    <col min="20" max="20" width="0" hidden="1" customWidth="1"/>
    <col min="21" max="21" width="9.140625" hidden="1" customWidth="1"/>
    <col min="22" max="22" width="0" hidden="1" customWidth="1"/>
    <col min="23" max="23" width="9.140625" hidden="1" customWidth="1"/>
    <col min="24" max="24" width="0" hidden="1" customWidth="1"/>
    <col min="25" max="25" width="9.140625" hidden="1" customWidth="1"/>
    <col min="26" max="32" width="0" hidden="1" customWidth="1"/>
    <col min="33" max="33" width="40.7109375" hidden="1" customWidth="1"/>
    <col min="34" max="36" width="0" hidden="1" customWidth="1"/>
  </cols>
  <sheetData>
    <row r="1" spans="1:33" ht="21.75" thickBot="1" x14ac:dyDescent="0.4">
      <c r="A1" s="244" t="s">
        <v>65</v>
      </c>
      <c r="B1" s="177" t="s">
        <v>66</v>
      </c>
      <c r="C1" s="178"/>
      <c r="D1" s="178"/>
      <c r="E1" s="178"/>
      <c r="F1" s="178" t="s">
        <v>89</v>
      </c>
      <c r="G1" s="178"/>
      <c r="H1" s="178"/>
      <c r="I1" s="178"/>
      <c r="J1" s="178"/>
      <c r="K1" s="178"/>
      <c r="L1" s="178"/>
      <c r="M1" s="178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80"/>
      <c r="AF1" t="s">
        <v>67</v>
      </c>
      <c r="AG1" t="s">
        <v>68</v>
      </c>
    </row>
    <row r="2" spans="1:33" ht="19.5" thickBot="1" x14ac:dyDescent="0.35">
      <c r="A2" s="13" t="s">
        <v>69</v>
      </c>
      <c r="B2" s="14" t="s">
        <v>6</v>
      </c>
      <c r="C2" s="14" t="s">
        <v>7</v>
      </c>
      <c r="D2" s="14" t="s">
        <v>8</v>
      </c>
      <c r="E2" s="15" t="s">
        <v>9</v>
      </c>
      <c r="F2" s="14" t="s">
        <v>10</v>
      </c>
      <c r="G2" s="14"/>
      <c r="H2" s="14"/>
      <c r="I2" s="14"/>
      <c r="J2" s="14"/>
      <c r="K2" s="14"/>
      <c r="L2" s="14"/>
      <c r="M2" s="16"/>
      <c r="N2" s="17">
        <v>2014</v>
      </c>
      <c r="O2" s="18" t="s">
        <v>11</v>
      </c>
      <c r="P2" s="19">
        <v>2015</v>
      </c>
      <c r="Q2" s="18" t="s">
        <v>11</v>
      </c>
      <c r="R2" s="19">
        <v>2016</v>
      </c>
      <c r="S2" s="18" t="s">
        <v>11</v>
      </c>
      <c r="T2" s="19">
        <v>2017</v>
      </c>
      <c r="U2" s="18" t="s">
        <v>11</v>
      </c>
      <c r="V2" s="19">
        <v>2018</v>
      </c>
      <c r="W2" s="18" t="s">
        <v>11</v>
      </c>
      <c r="X2" s="19">
        <v>2019</v>
      </c>
      <c r="Y2" s="18" t="s">
        <v>11</v>
      </c>
      <c r="Z2" s="19">
        <v>2020</v>
      </c>
      <c r="AA2" s="18" t="s">
        <v>11</v>
      </c>
      <c r="AB2" s="17">
        <v>2021</v>
      </c>
      <c r="AC2" s="18" t="s">
        <v>11</v>
      </c>
      <c r="AD2" s="19">
        <v>2022</v>
      </c>
      <c r="AE2" s="20" t="s">
        <v>11</v>
      </c>
      <c r="AF2" s="21"/>
      <c r="AG2" s="22"/>
    </row>
    <row r="3" spans="1:33" ht="18" thickBot="1" x14ac:dyDescent="0.3">
      <c r="A3" s="14" t="s">
        <v>70</v>
      </c>
      <c r="B3" s="23"/>
      <c r="C3" s="24" t="s">
        <v>12</v>
      </c>
      <c r="D3" s="24" t="s">
        <v>12</v>
      </c>
      <c r="E3" s="24" t="s">
        <v>13</v>
      </c>
      <c r="F3" s="24" t="s">
        <v>14</v>
      </c>
      <c r="G3" s="25" t="s">
        <v>15</v>
      </c>
      <c r="H3" s="25" t="s">
        <v>16</v>
      </c>
      <c r="I3" s="25" t="s">
        <v>17</v>
      </c>
      <c r="J3" s="25" t="s">
        <v>18</v>
      </c>
      <c r="K3" s="25" t="s">
        <v>19</v>
      </c>
      <c r="L3" s="25" t="s">
        <v>71</v>
      </c>
      <c r="M3" s="26" t="s">
        <v>72</v>
      </c>
      <c r="N3" s="181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3"/>
      <c r="AF3" s="27"/>
      <c r="AG3" s="184"/>
    </row>
    <row r="4" spans="1:33" ht="15.75" x14ac:dyDescent="0.25">
      <c r="A4" s="245" t="s">
        <v>90</v>
      </c>
      <c r="B4" s="246">
        <v>165</v>
      </c>
      <c r="C4" s="29"/>
      <c r="D4" s="29"/>
      <c r="E4" s="29"/>
      <c r="F4" s="29"/>
      <c r="G4" s="185"/>
      <c r="H4" s="185"/>
      <c r="I4" s="185"/>
      <c r="J4" s="185"/>
      <c r="K4" s="185"/>
      <c r="L4" s="185"/>
      <c r="M4" s="186"/>
      <c r="N4" s="187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9"/>
      <c r="AF4" s="27"/>
      <c r="AG4" s="184"/>
    </row>
    <row r="5" spans="1:33" ht="15.75" x14ac:dyDescent="0.25">
      <c r="A5" s="245" t="s">
        <v>91</v>
      </c>
      <c r="B5" s="246">
        <v>124</v>
      </c>
      <c r="C5" s="29"/>
      <c r="D5" s="29"/>
      <c r="E5" s="29"/>
      <c r="F5" s="29"/>
      <c r="G5" s="185"/>
      <c r="H5" s="185"/>
      <c r="I5" s="185"/>
      <c r="J5" s="185"/>
      <c r="K5" s="185"/>
      <c r="L5" s="185"/>
      <c r="M5" s="186"/>
      <c r="N5" s="187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9"/>
      <c r="AF5" s="27"/>
      <c r="AG5" s="184"/>
    </row>
    <row r="6" spans="1:33" ht="15.75" x14ac:dyDescent="0.25">
      <c r="A6" s="247" t="s">
        <v>92</v>
      </c>
      <c r="B6" s="246">
        <v>2</v>
      </c>
      <c r="C6" s="29"/>
      <c r="D6" s="29"/>
      <c r="E6" s="29"/>
      <c r="F6" s="29"/>
      <c r="G6" s="185"/>
      <c r="H6" s="185"/>
      <c r="I6" s="185"/>
      <c r="J6" s="185"/>
      <c r="K6" s="185"/>
      <c r="L6" s="185"/>
      <c r="M6" s="186"/>
      <c r="N6" s="187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9"/>
      <c r="AF6" s="27"/>
      <c r="AG6" s="184"/>
    </row>
    <row r="7" spans="1:33" ht="15.75" x14ac:dyDescent="0.25">
      <c r="A7" s="247" t="s">
        <v>93</v>
      </c>
      <c r="B7" s="246">
        <v>13</v>
      </c>
      <c r="C7" s="29"/>
      <c r="D7" s="29"/>
      <c r="E7" s="29"/>
      <c r="F7" s="29"/>
      <c r="G7" s="185"/>
      <c r="H7" s="185"/>
      <c r="I7" s="185"/>
      <c r="J7" s="185"/>
      <c r="K7" s="185"/>
      <c r="L7" s="185"/>
      <c r="M7" s="186"/>
      <c r="N7" s="187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9"/>
      <c r="AF7" s="27"/>
      <c r="AG7" s="184"/>
    </row>
    <row r="8" spans="1:33" ht="15.75" x14ac:dyDescent="0.25">
      <c r="A8" s="248" t="s">
        <v>79</v>
      </c>
      <c r="B8" s="246">
        <v>186</v>
      </c>
      <c r="C8" s="29"/>
      <c r="D8" s="29"/>
      <c r="E8" s="29"/>
      <c r="F8" s="29"/>
      <c r="G8" s="185"/>
      <c r="H8" s="185"/>
      <c r="I8" s="185"/>
      <c r="J8" s="185"/>
      <c r="K8" s="185"/>
      <c r="L8" s="185"/>
      <c r="M8" s="186"/>
      <c r="N8" s="187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9"/>
      <c r="AF8" s="27"/>
      <c r="AG8" s="184"/>
    </row>
    <row r="9" spans="1:33" ht="15.75" x14ac:dyDescent="0.25">
      <c r="A9" s="248" t="s">
        <v>94</v>
      </c>
      <c r="B9" s="246">
        <v>17</v>
      </c>
      <c r="C9" s="29"/>
      <c r="D9" s="29"/>
      <c r="E9" s="29"/>
      <c r="F9" s="29"/>
      <c r="G9" s="185"/>
      <c r="H9" s="185"/>
      <c r="I9" s="185"/>
      <c r="J9" s="185"/>
      <c r="K9" s="185"/>
      <c r="L9" s="185"/>
      <c r="M9" s="186"/>
      <c r="N9" s="187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9"/>
      <c r="AF9" s="27"/>
      <c r="AG9" s="184"/>
    </row>
    <row r="10" spans="1:33" ht="19.5" thickBot="1" x14ac:dyDescent="0.35">
      <c r="A10" s="191" t="s">
        <v>74</v>
      </c>
      <c r="B10" s="192">
        <f>SUM(B4:B9)</f>
        <v>507</v>
      </c>
      <c r="C10" s="192">
        <f>SUM(C4:C9)</f>
        <v>0</v>
      </c>
      <c r="D10" s="193">
        <f>+C10/B10</f>
        <v>0</v>
      </c>
      <c r="E10" s="194">
        <f>SUM(E4:E9)</f>
        <v>0</v>
      </c>
      <c r="F10" s="194">
        <f t="shared" ref="F10:M10" si="0">SUM(F4:F9)</f>
        <v>0</v>
      </c>
      <c r="G10" s="194">
        <f t="shared" si="0"/>
        <v>0</v>
      </c>
      <c r="H10" s="194">
        <f t="shared" si="0"/>
        <v>0</v>
      </c>
      <c r="I10" s="194">
        <f t="shared" si="0"/>
        <v>0</v>
      </c>
      <c r="J10" s="194">
        <f t="shared" si="0"/>
        <v>0</v>
      </c>
      <c r="K10" s="194">
        <f t="shared" si="0"/>
        <v>0</v>
      </c>
      <c r="L10" s="194">
        <f t="shared" si="0"/>
        <v>0</v>
      </c>
      <c r="M10" s="194">
        <f t="shared" si="0"/>
        <v>0</v>
      </c>
      <c r="N10" s="34" t="e">
        <f>+#REF!+#REF!+#REF!+#REF!+#REF!+#REF!+#REF!</f>
        <v>#REF!</v>
      </c>
      <c r="O10" s="35" t="e">
        <f>SUM(#REF!)</f>
        <v>#REF!</v>
      </c>
      <c r="P10" s="36" t="e">
        <f>SUM(#REF!)</f>
        <v>#REF!</v>
      </c>
      <c r="Q10" s="35" t="e">
        <f>SUM(#REF!)</f>
        <v>#REF!</v>
      </c>
      <c r="R10" s="36" t="e">
        <f>SUM(#REF!)</f>
        <v>#REF!</v>
      </c>
      <c r="S10" s="35" t="e">
        <f>SUM(#REF!)</f>
        <v>#REF!</v>
      </c>
      <c r="T10" s="36" t="e">
        <f>SUM(#REF!)</f>
        <v>#REF!</v>
      </c>
      <c r="U10" s="35" t="e">
        <f>SUM(#REF!)</f>
        <v>#REF!</v>
      </c>
      <c r="V10" s="36" t="e">
        <f>SUM(#REF!)</f>
        <v>#REF!</v>
      </c>
      <c r="W10" s="35" t="e">
        <f>SUM(#REF!)</f>
        <v>#REF!</v>
      </c>
      <c r="X10" s="36" t="e">
        <f>SUM(#REF!)</f>
        <v>#REF!</v>
      </c>
      <c r="Y10" s="35" t="e">
        <f>SUM(#REF!)</f>
        <v>#REF!</v>
      </c>
      <c r="Z10" s="36" t="e">
        <f>SUM(#REF!)</f>
        <v>#REF!</v>
      </c>
      <c r="AA10" s="35" t="e">
        <f>SUM(#REF!)</f>
        <v>#REF!</v>
      </c>
      <c r="AB10" s="36" t="e">
        <f>SUM(#REF!)</f>
        <v>#REF!</v>
      </c>
      <c r="AC10" s="35" t="e">
        <f>SUM(#REF!)</f>
        <v>#REF!</v>
      </c>
      <c r="AD10" s="36" t="e">
        <f>SUM(#REF!)</f>
        <v>#REF!</v>
      </c>
      <c r="AE10" s="35" t="e">
        <f>SUM(#REF!)</f>
        <v>#REF!</v>
      </c>
      <c r="AF10" s="196" t="e">
        <f>SUM(#REF!)</f>
        <v>#REF!</v>
      </c>
      <c r="AG10" s="33"/>
    </row>
    <row r="11" spans="1:33" ht="19.5" thickBot="1" x14ac:dyDescent="0.35">
      <c r="A11" s="13" t="s">
        <v>73</v>
      </c>
      <c r="B11" s="14" t="s">
        <v>6</v>
      </c>
      <c r="C11" s="14" t="s">
        <v>7</v>
      </c>
      <c r="D11" s="14" t="s">
        <v>8</v>
      </c>
      <c r="E11" s="15" t="s">
        <v>9</v>
      </c>
      <c r="F11" s="14" t="s">
        <v>10</v>
      </c>
      <c r="G11" s="14"/>
      <c r="H11" s="14"/>
      <c r="I11" s="14"/>
      <c r="J11" s="14"/>
      <c r="K11" s="14"/>
      <c r="L11" s="14"/>
      <c r="M11" s="16"/>
      <c r="N11" s="17">
        <v>2014</v>
      </c>
      <c r="O11" s="18" t="s">
        <v>11</v>
      </c>
      <c r="P11" s="19">
        <v>2015</v>
      </c>
      <c r="Q11" s="18" t="s">
        <v>11</v>
      </c>
      <c r="R11" s="19">
        <v>2016</v>
      </c>
      <c r="S11" s="18" t="s">
        <v>11</v>
      </c>
      <c r="T11" s="19">
        <v>2017</v>
      </c>
      <c r="U11" s="18" t="s">
        <v>11</v>
      </c>
      <c r="V11" s="19">
        <v>2018</v>
      </c>
      <c r="W11" s="18" t="s">
        <v>11</v>
      </c>
      <c r="X11" s="19">
        <v>2019</v>
      </c>
      <c r="Y11" s="18" t="s">
        <v>11</v>
      </c>
      <c r="Z11" s="19">
        <v>2020</v>
      </c>
      <c r="AA11" s="18" t="s">
        <v>11</v>
      </c>
      <c r="AB11" s="17">
        <v>2021</v>
      </c>
      <c r="AC11" s="18" t="s">
        <v>11</v>
      </c>
      <c r="AD11" s="19">
        <v>2022</v>
      </c>
      <c r="AE11" s="20" t="s">
        <v>11</v>
      </c>
      <c r="AF11" s="21"/>
      <c r="AG11" s="22"/>
    </row>
    <row r="12" spans="1:33" ht="30.75" thickBot="1" x14ac:dyDescent="0.3">
      <c r="A12" s="197" t="s">
        <v>95</v>
      </c>
      <c r="B12" s="23"/>
      <c r="C12" s="24" t="s">
        <v>12</v>
      </c>
      <c r="D12" s="24" t="s">
        <v>12</v>
      </c>
      <c r="E12" s="24" t="s">
        <v>13</v>
      </c>
      <c r="F12" s="24" t="s">
        <v>14</v>
      </c>
      <c r="G12" s="25" t="s">
        <v>15</v>
      </c>
      <c r="H12" s="25" t="s">
        <v>16</v>
      </c>
      <c r="I12" s="25" t="s">
        <v>17</v>
      </c>
      <c r="J12" s="25" t="s">
        <v>18</v>
      </c>
      <c r="K12" s="25" t="s">
        <v>19</v>
      </c>
      <c r="L12" s="25" t="s">
        <v>71</v>
      </c>
      <c r="M12" s="26" t="s">
        <v>72</v>
      </c>
      <c r="N12" s="181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3"/>
      <c r="AF12" s="27"/>
      <c r="AG12" s="184"/>
    </row>
    <row r="13" spans="1:33" ht="15.75" x14ac:dyDescent="0.25">
      <c r="A13" s="245" t="s">
        <v>90</v>
      </c>
      <c r="B13" s="249">
        <v>58</v>
      </c>
      <c r="C13" s="249">
        <f>B13*D13</f>
        <v>11600</v>
      </c>
      <c r="D13" s="249">
        <v>200</v>
      </c>
      <c r="E13" s="29"/>
      <c r="F13" s="29"/>
      <c r="G13" s="185"/>
      <c r="H13" s="185"/>
      <c r="I13" s="185"/>
      <c r="J13" s="185"/>
      <c r="K13" s="185"/>
      <c r="L13" s="185"/>
      <c r="M13" s="186"/>
      <c r="N13" s="187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9"/>
      <c r="AF13" s="27"/>
      <c r="AG13" s="184"/>
    </row>
    <row r="14" spans="1:33" ht="15.75" x14ac:dyDescent="0.25">
      <c r="A14" s="245" t="s">
        <v>91</v>
      </c>
      <c r="B14" s="249">
        <v>60</v>
      </c>
      <c r="C14" s="249">
        <f>B14*D14</f>
        <v>12000</v>
      </c>
      <c r="D14" s="249">
        <v>200</v>
      </c>
      <c r="E14" s="29"/>
      <c r="F14" s="29"/>
      <c r="G14" s="185"/>
      <c r="H14" s="185"/>
      <c r="I14" s="185"/>
      <c r="J14" s="185"/>
      <c r="K14" s="185"/>
      <c r="L14" s="185"/>
      <c r="M14" s="186"/>
      <c r="N14" s="187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9"/>
      <c r="AF14" s="27"/>
      <c r="AG14" s="184"/>
    </row>
    <row r="15" spans="1:33" ht="15.75" x14ac:dyDescent="0.25">
      <c r="A15" s="247" t="s">
        <v>92</v>
      </c>
      <c r="B15" s="249">
        <v>2</v>
      </c>
      <c r="C15" s="249">
        <f>B15*D15</f>
        <v>400</v>
      </c>
      <c r="D15" s="249">
        <v>200</v>
      </c>
      <c r="E15" s="29"/>
      <c r="F15" s="29"/>
      <c r="G15" s="185"/>
      <c r="H15" s="185"/>
      <c r="I15" s="185"/>
      <c r="J15" s="185"/>
      <c r="K15" s="185"/>
      <c r="L15" s="185"/>
      <c r="M15" s="186"/>
      <c r="N15" s="187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9"/>
      <c r="AF15" s="27"/>
      <c r="AG15" s="184"/>
    </row>
    <row r="16" spans="1:33" s="9" customFormat="1" x14ac:dyDescent="0.25">
      <c r="A16" s="247" t="s">
        <v>96</v>
      </c>
      <c r="B16" s="250">
        <v>12</v>
      </c>
      <c r="C16" s="250">
        <f>B16*D16</f>
        <v>2400</v>
      </c>
      <c r="D16" s="250">
        <v>200</v>
      </c>
      <c r="E16" s="251"/>
      <c r="F16" s="250"/>
      <c r="G16" s="250"/>
      <c r="H16" s="250"/>
      <c r="I16" s="250"/>
      <c r="J16" s="250"/>
      <c r="K16" s="250"/>
      <c r="L16" s="250"/>
      <c r="M16" s="250"/>
      <c r="N16" s="252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4"/>
      <c r="AF16" s="255"/>
      <c r="AG16" s="256"/>
    </row>
    <row r="17" spans="1:36" ht="19.5" thickBot="1" x14ac:dyDescent="0.35">
      <c r="A17" s="257" t="s">
        <v>74</v>
      </c>
      <c r="B17" s="258">
        <f>SUM(B13:B16)</f>
        <v>132</v>
      </c>
      <c r="C17" s="258">
        <f>SUM(C13:C16)</f>
        <v>26400</v>
      </c>
      <c r="D17" s="259">
        <f>+C17/B17</f>
        <v>200</v>
      </c>
      <c r="E17" s="260">
        <v>0</v>
      </c>
      <c r="F17" s="261">
        <f t="shared" ref="F17:M17" si="1">SUM(F16:F16)</f>
        <v>0</v>
      </c>
      <c r="G17" s="195">
        <f t="shared" si="1"/>
        <v>0</v>
      </c>
      <c r="H17" s="195">
        <f t="shared" si="1"/>
        <v>0</v>
      </c>
      <c r="I17" s="195">
        <f t="shared" si="1"/>
        <v>0</v>
      </c>
      <c r="J17" s="195">
        <f t="shared" si="1"/>
        <v>0</v>
      </c>
      <c r="K17" s="195">
        <f t="shared" si="1"/>
        <v>0</v>
      </c>
      <c r="L17" s="195">
        <f t="shared" si="1"/>
        <v>0</v>
      </c>
      <c r="M17" s="195">
        <f t="shared" si="1"/>
        <v>0</v>
      </c>
      <c r="N17" s="34" t="e">
        <f>+#REF!+#REF!+#REF!+#REF!+#REF!+#REF!+#REF!</f>
        <v>#REF!</v>
      </c>
      <c r="O17" s="35" t="e">
        <f>SUM(#REF!)</f>
        <v>#REF!</v>
      </c>
      <c r="P17" s="36">
        <f>SUM(P16:P16)</f>
        <v>0</v>
      </c>
      <c r="Q17" s="35" t="e">
        <f>SUM(#REF!)</f>
        <v>#REF!</v>
      </c>
      <c r="R17" s="36">
        <f>SUM(R16:R16)</f>
        <v>0</v>
      </c>
      <c r="S17" s="35" t="e">
        <f>SUM(#REF!)</f>
        <v>#REF!</v>
      </c>
      <c r="T17" s="36">
        <f>SUM(T16:T16)</f>
        <v>0</v>
      </c>
      <c r="U17" s="35" t="e">
        <f>SUM(#REF!)</f>
        <v>#REF!</v>
      </c>
      <c r="V17" s="36">
        <f>SUM(V16:V16)</f>
        <v>0</v>
      </c>
      <c r="W17" s="35" t="e">
        <f>SUM(#REF!)</f>
        <v>#REF!</v>
      </c>
      <c r="X17" s="36">
        <f>SUM(X16:X16)</f>
        <v>0</v>
      </c>
      <c r="Y17" s="35" t="e">
        <f>SUM(#REF!)</f>
        <v>#REF!</v>
      </c>
      <c r="Z17" s="36">
        <f>SUM(Z16:Z16)</f>
        <v>0</v>
      </c>
      <c r="AA17" s="35" t="e">
        <f>SUM(#REF!)</f>
        <v>#REF!</v>
      </c>
      <c r="AB17" s="36">
        <f>SUM(AB16:AB16)</f>
        <v>0</v>
      </c>
      <c r="AC17" s="35" t="e">
        <f>SUM(#REF!)</f>
        <v>#REF!</v>
      </c>
      <c r="AD17" s="36">
        <f>SUM(AD16:AD16)</f>
        <v>0</v>
      </c>
      <c r="AE17" s="35" t="e">
        <f>SUM(#REF!)</f>
        <v>#REF!</v>
      </c>
      <c r="AF17" s="196">
        <f>SUM(AF16:AF16)</f>
        <v>0</v>
      </c>
      <c r="AG17" s="33"/>
    </row>
    <row r="18" spans="1:36" ht="19.5" thickBot="1" x14ac:dyDescent="0.35">
      <c r="A18" s="13" t="s">
        <v>75</v>
      </c>
      <c r="B18" s="14" t="s">
        <v>6</v>
      </c>
      <c r="C18" s="14" t="s">
        <v>7</v>
      </c>
      <c r="D18" s="14" t="s">
        <v>8</v>
      </c>
      <c r="E18" s="15" t="s">
        <v>9</v>
      </c>
      <c r="F18" s="14" t="s">
        <v>10</v>
      </c>
      <c r="G18" s="14"/>
      <c r="H18" s="14"/>
      <c r="I18" s="14"/>
      <c r="J18" s="14"/>
      <c r="K18" s="14"/>
      <c r="L18" s="14"/>
      <c r="M18" s="16"/>
      <c r="N18" s="34"/>
      <c r="O18" s="35"/>
      <c r="P18" s="36"/>
      <c r="Q18" s="35"/>
      <c r="R18" s="36"/>
      <c r="S18" s="35"/>
      <c r="T18" s="36"/>
      <c r="U18" s="35"/>
      <c r="V18" s="36"/>
      <c r="W18" s="35"/>
      <c r="X18" s="36"/>
      <c r="Y18" s="35"/>
      <c r="Z18" s="36"/>
      <c r="AA18" s="35"/>
      <c r="AB18" s="37"/>
      <c r="AC18" s="35"/>
      <c r="AD18" s="36"/>
      <c r="AE18" s="38"/>
      <c r="AF18" s="39"/>
      <c r="AG18" s="33"/>
    </row>
    <row r="19" spans="1:36" ht="31.5" thickBot="1" x14ac:dyDescent="0.35">
      <c r="A19" s="197" t="s">
        <v>76</v>
      </c>
      <c r="B19" s="23"/>
      <c r="C19" s="24" t="s">
        <v>12</v>
      </c>
      <c r="D19" s="24" t="s">
        <v>12</v>
      </c>
      <c r="E19" s="24" t="s">
        <v>13</v>
      </c>
      <c r="F19" s="24" t="s">
        <v>14</v>
      </c>
      <c r="G19" s="25" t="s">
        <v>15</v>
      </c>
      <c r="H19" s="25" t="s">
        <v>16</v>
      </c>
      <c r="I19" s="25" t="s">
        <v>17</v>
      </c>
      <c r="J19" s="25" t="s">
        <v>18</v>
      </c>
      <c r="K19" s="25" t="s">
        <v>19</v>
      </c>
      <c r="L19" s="25" t="s">
        <v>71</v>
      </c>
      <c r="M19" s="26" t="s">
        <v>72</v>
      </c>
      <c r="N19" s="34"/>
      <c r="O19" s="35"/>
      <c r="P19" s="36"/>
      <c r="Q19" s="35"/>
      <c r="R19" s="36"/>
      <c r="S19" s="35"/>
      <c r="T19" s="36"/>
      <c r="U19" s="35"/>
      <c r="V19" s="36"/>
      <c r="W19" s="35"/>
      <c r="X19" s="36"/>
      <c r="Y19" s="35"/>
      <c r="Z19" s="36"/>
      <c r="AA19" s="35"/>
      <c r="AB19" s="37"/>
      <c r="AC19" s="35"/>
      <c r="AD19" s="36"/>
      <c r="AE19" s="38"/>
      <c r="AF19" s="39"/>
      <c r="AG19" s="33"/>
    </row>
    <row r="20" spans="1:36" s="9" customFormat="1" ht="18.75" x14ac:dyDescent="0.3">
      <c r="A20" s="247" t="s">
        <v>97</v>
      </c>
      <c r="B20" s="250">
        <v>113</v>
      </c>
      <c r="C20" s="250">
        <f>B20*D20</f>
        <v>22600</v>
      </c>
      <c r="D20" s="262">
        <v>200</v>
      </c>
      <c r="E20" s="251"/>
      <c r="F20" s="250">
        <v>0</v>
      </c>
      <c r="G20" s="263">
        <v>0</v>
      </c>
      <c r="H20" s="263">
        <v>0</v>
      </c>
      <c r="I20" s="263">
        <v>0</v>
      </c>
      <c r="J20" s="263">
        <v>0</v>
      </c>
      <c r="K20" s="263">
        <v>0</v>
      </c>
      <c r="L20" s="263">
        <v>0</v>
      </c>
      <c r="M20" s="263">
        <v>0</v>
      </c>
      <c r="N20" s="264"/>
      <c r="O20" s="265"/>
      <c r="P20" s="266"/>
      <c r="Q20" s="265"/>
      <c r="R20" s="266"/>
      <c r="S20" s="265"/>
      <c r="T20" s="266"/>
      <c r="U20" s="265"/>
      <c r="V20" s="266"/>
      <c r="W20" s="265"/>
      <c r="X20" s="266"/>
      <c r="Y20" s="265"/>
      <c r="Z20" s="266"/>
      <c r="AA20" s="265"/>
      <c r="AB20" s="267"/>
      <c r="AC20" s="265"/>
      <c r="AD20" s="266"/>
      <c r="AE20" s="268"/>
      <c r="AF20" s="269"/>
      <c r="AG20" s="256"/>
    </row>
    <row r="21" spans="1:36" s="9" customFormat="1" ht="18.75" x14ac:dyDescent="0.3">
      <c r="A21" s="247" t="s">
        <v>98</v>
      </c>
      <c r="B21" s="250">
        <v>34</v>
      </c>
      <c r="C21" s="250">
        <f>B21*D21</f>
        <v>6800</v>
      </c>
      <c r="D21" s="262">
        <v>200</v>
      </c>
      <c r="E21" s="251"/>
      <c r="F21" s="250"/>
      <c r="G21" s="263"/>
      <c r="H21" s="263"/>
      <c r="I21" s="263"/>
      <c r="J21" s="263"/>
      <c r="K21" s="263"/>
      <c r="L21" s="263"/>
      <c r="M21" s="263"/>
      <c r="N21" s="264"/>
      <c r="O21" s="265"/>
      <c r="P21" s="266"/>
      <c r="Q21" s="265"/>
      <c r="R21" s="266"/>
      <c r="S21" s="265"/>
      <c r="T21" s="266"/>
      <c r="U21" s="265"/>
      <c r="V21" s="266"/>
      <c r="W21" s="265"/>
      <c r="X21" s="266"/>
      <c r="Y21" s="265"/>
      <c r="Z21" s="266"/>
      <c r="AA21" s="265"/>
      <c r="AB21" s="267"/>
      <c r="AC21" s="265"/>
      <c r="AD21" s="266"/>
      <c r="AE21" s="268"/>
      <c r="AF21" s="269"/>
      <c r="AG21" s="256"/>
    </row>
    <row r="22" spans="1:36" s="9" customFormat="1" ht="18.75" x14ac:dyDescent="0.3">
      <c r="A22" s="247" t="s">
        <v>99</v>
      </c>
      <c r="B22" s="250">
        <v>19</v>
      </c>
      <c r="C22" s="250">
        <f>B22*D22</f>
        <v>3800</v>
      </c>
      <c r="D22" s="262">
        <v>200</v>
      </c>
      <c r="E22" s="251"/>
      <c r="F22" s="250"/>
      <c r="G22" s="263"/>
      <c r="H22" s="263"/>
      <c r="I22" s="263"/>
      <c r="J22" s="263"/>
      <c r="K22" s="263"/>
      <c r="L22" s="263"/>
      <c r="M22" s="263"/>
      <c r="N22" s="264"/>
      <c r="O22" s="265"/>
      <c r="P22" s="266"/>
      <c r="Q22" s="265"/>
      <c r="R22" s="266"/>
      <c r="S22" s="265"/>
      <c r="T22" s="266"/>
      <c r="U22" s="265"/>
      <c r="V22" s="266"/>
      <c r="W22" s="265"/>
      <c r="X22" s="266"/>
      <c r="Y22" s="265"/>
      <c r="Z22" s="266"/>
      <c r="AA22" s="265"/>
      <c r="AB22" s="267"/>
      <c r="AC22" s="265"/>
      <c r="AD22" s="266"/>
      <c r="AE22" s="268"/>
      <c r="AF22" s="269"/>
      <c r="AG22" s="256"/>
    </row>
    <row r="23" spans="1:36" s="9" customFormat="1" ht="18.75" x14ac:dyDescent="0.3">
      <c r="A23" s="270" t="s">
        <v>100</v>
      </c>
      <c r="B23" s="250">
        <v>73</v>
      </c>
      <c r="C23" s="250">
        <f>B23*D23</f>
        <v>10950</v>
      </c>
      <c r="D23" s="262">
        <v>150</v>
      </c>
      <c r="E23" s="251"/>
      <c r="F23" s="250"/>
      <c r="G23" s="263"/>
      <c r="H23" s="263"/>
      <c r="I23" s="263"/>
      <c r="J23" s="263"/>
      <c r="K23" s="263"/>
      <c r="L23" s="263"/>
      <c r="M23" s="263"/>
      <c r="N23" s="264"/>
      <c r="O23" s="265"/>
      <c r="P23" s="266"/>
      <c r="Q23" s="265"/>
      <c r="R23" s="266"/>
      <c r="S23" s="265"/>
      <c r="T23" s="266"/>
      <c r="U23" s="265"/>
      <c r="V23" s="266"/>
      <c r="W23" s="265"/>
      <c r="X23" s="266"/>
      <c r="Y23" s="265"/>
      <c r="Z23" s="266"/>
      <c r="AA23" s="265"/>
      <c r="AB23" s="267"/>
      <c r="AC23" s="265"/>
      <c r="AD23" s="266"/>
      <c r="AE23" s="268"/>
      <c r="AF23" s="269"/>
      <c r="AG23" s="256"/>
    </row>
    <row r="24" spans="1:36" ht="18.75" x14ac:dyDescent="0.3">
      <c r="A24" s="247" t="s">
        <v>96</v>
      </c>
      <c r="B24" s="250">
        <v>5</v>
      </c>
      <c r="C24" s="250">
        <f>B24*D24</f>
        <v>1000</v>
      </c>
      <c r="D24" s="262">
        <v>200</v>
      </c>
      <c r="E24" s="190"/>
      <c r="F24" s="28"/>
      <c r="G24" s="31"/>
      <c r="H24" s="31"/>
      <c r="I24" s="31"/>
      <c r="J24" s="31"/>
      <c r="K24" s="31"/>
      <c r="L24" s="31"/>
      <c r="M24" s="31"/>
      <c r="N24" s="34"/>
      <c r="O24" s="35"/>
      <c r="P24" s="36"/>
      <c r="Q24" s="35"/>
      <c r="R24" s="36"/>
      <c r="S24" s="35"/>
      <c r="T24" s="36"/>
      <c r="U24" s="35"/>
      <c r="V24" s="36"/>
      <c r="W24" s="35"/>
      <c r="X24" s="36"/>
      <c r="Y24" s="35"/>
      <c r="Z24" s="36"/>
      <c r="AA24" s="35"/>
      <c r="AB24" s="37"/>
      <c r="AC24" s="35"/>
      <c r="AD24" s="36"/>
      <c r="AE24" s="38"/>
      <c r="AF24" s="39"/>
      <c r="AG24" s="33"/>
    </row>
    <row r="25" spans="1:36" ht="16.5" thickBot="1" x14ac:dyDescent="0.3">
      <c r="A25" s="191" t="s">
        <v>74</v>
      </c>
      <c r="B25" s="258">
        <f>SUM(B20:B24)</f>
        <v>244</v>
      </c>
      <c r="C25" s="258">
        <f>SUM(C20:C24)</f>
        <v>45150</v>
      </c>
      <c r="D25" s="271">
        <f>+C25/B25</f>
        <v>185.04098360655738</v>
      </c>
      <c r="E25" s="260">
        <f>+(F25/B25)*100</f>
        <v>0</v>
      </c>
      <c r="F25" s="261">
        <f t="shared" ref="F25:AJ25" si="2">SUM(F20:F24)</f>
        <v>0</v>
      </c>
      <c r="G25" s="32">
        <f t="shared" si="2"/>
        <v>0</v>
      </c>
      <c r="H25" s="32">
        <f t="shared" si="2"/>
        <v>0</v>
      </c>
      <c r="I25" s="32">
        <f t="shared" si="2"/>
        <v>0</v>
      </c>
      <c r="J25" s="32">
        <f t="shared" si="2"/>
        <v>0</v>
      </c>
      <c r="K25" s="32">
        <f t="shared" si="2"/>
        <v>0</v>
      </c>
      <c r="L25" s="32">
        <f t="shared" si="2"/>
        <v>0</v>
      </c>
      <c r="M25" s="32">
        <f t="shared" si="2"/>
        <v>0</v>
      </c>
      <c r="N25" s="32">
        <f t="shared" si="2"/>
        <v>0</v>
      </c>
      <c r="O25" s="32">
        <f t="shared" si="2"/>
        <v>0</v>
      </c>
      <c r="P25" s="32">
        <f t="shared" si="2"/>
        <v>0</v>
      </c>
      <c r="Q25" s="32">
        <f t="shared" si="2"/>
        <v>0</v>
      </c>
      <c r="R25" s="32">
        <f t="shared" si="2"/>
        <v>0</v>
      </c>
      <c r="S25" s="32">
        <f t="shared" si="2"/>
        <v>0</v>
      </c>
      <c r="T25" s="32">
        <f t="shared" si="2"/>
        <v>0</v>
      </c>
      <c r="U25" s="32">
        <f t="shared" si="2"/>
        <v>0</v>
      </c>
      <c r="V25" s="32">
        <f t="shared" si="2"/>
        <v>0</v>
      </c>
      <c r="W25" s="32">
        <f t="shared" si="2"/>
        <v>0</v>
      </c>
      <c r="X25" s="32">
        <f t="shared" si="2"/>
        <v>0</v>
      </c>
      <c r="Y25" s="32">
        <f t="shared" si="2"/>
        <v>0</v>
      </c>
      <c r="Z25" s="32">
        <f t="shared" si="2"/>
        <v>0</v>
      </c>
      <c r="AA25" s="32">
        <f t="shared" si="2"/>
        <v>0</v>
      </c>
      <c r="AB25" s="32">
        <f t="shared" si="2"/>
        <v>0</v>
      </c>
      <c r="AC25" s="32">
        <f t="shared" si="2"/>
        <v>0</v>
      </c>
      <c r="AD25" s="32">
        <f t="shared" si="2"/>
        <v>0</v>
      </c>
      <c r="AE25" s="32">
        <f t="shared" si="2"/>
        <v>0</v>
      </c>
      <c r="AF25" s="32">
        <f t="shared" si="2"/>
        <v>0</v>
      </c>
      <c r="AG25" s="32">
        <f t="shared" si="2"/>
        <v>0</v>
      </c>
      <c r="AH25" s="32">
        <f t="shared" si="2"/>
        <v>0</v>
      </c>
      <c r="AI25" s="32">
        <f t="shared" si="2"/>
        <v>0</v>
      </c>
      <c r="AJ25" s="32">
        <f t="shared" si="2"/>
        <v>0</v>
      </c>
    </row>
    <row r="26" spans="1:36" ht="19.5" thickBot="1" x14ac:dyDescent="0.35">
      <c r="A26" s="13" t="s">
        <v>77</v>
      </c>
      <c r="B26" s="14" t="s">
        <v>6</v>
      </c>
      <c r="C26" s="14" t="s">
        <v>7</v>
      </c>
      <c r="D26" s="14" t="s">
        <v>8</v>
      </c>
      <c r="E26" s="15" t="s">
        <v>9</v>
      </c>
      <c r="F26" s="14" t="s">
        <v>10</v>
      </c>
      <c r="G26" s="14"/>
      <c r="H26" s="14"/>
      <c r="I26" s="14"/>
      <c r="J26" s="14"/>
      <c r="K26" s="14"/>
      <c r="L26" s="14"/>
      <c r="M26" s="16"/>
      <c r="N26" s="198">
        <v>2014</v>
      </c>
      <c r="O26" s="199" t="s">
        <v>11</v>
      </c>
      <c r="P26" s="200">
        <v>2015</v>
      </c>
      <c r="Q26" s="199" t="s">
        <v>11</v>
      </c>
      <c r="R26" s="200">
        <v>2016</v>
      </c>
      <c r="S26" s="199" t="s">
        <v>11</v>
      </c>
      <c r="T26" s="200">
        <v>2017</v>
      </c>
      <c r="U26" s="199" t="s">
        <v>11</v>
      </c>
      <c r="V26" s="200">
        <v>2018</v>
      </c>
      <c r="W26" s="199" t="s">
        <v>11</v>
      </c>
      <c r="X26" s="200">
        <v>2019</v>
      </c>
      <c r="Y26" s="199" t="s">
        <v>11</v>
      </c>
      <c r="Z26" s="200">
        <v>2020</v>
      </c>
      <c r="AA26" s="199" t="s">
        <v>11</v>
      </c>
      <c r="AB26" s="198">
        <v>2021</v>
      </c>
      <c r="AC26" s="200"/>
      <c r="AD26" s="200">
        <v>2022</v>
      </c>
      <c r="AE26" s="201"/>
      <c r="AF26" s="40"/>
      <c r="AG26" s="202"/>
    </row>
    <row r="27" spans="1:36" ht="45.75" thickBot="1" x14ac:dyDescent="0.3">
      <c r="A27" s="197" t="s">
        <v>78</v>
      </c>
      <c r="B27" s="23"/>
      <c r="C27" s="24" t="s">
        <v>12</v>
      </c>
      <c r="D27" s="24" t="s">
        <v>12</v>
      </c>
      <c r="E27" s="24" t="s">
        <v>13</v>
      </c>
      <c r="F27" s="24" t="s">
        <v>14</v>
      </c>
      <c r="G27" s="25" t="s">
        <v>15</v>
      </c>
      <c r="H27" s="25" t="s">
        <v>16</v>
      </c>
      <c r="I27" s="25" t="s">
        <v>17</v>
      </c>
      <c r="J27" s="25" t="s">
        <v>18</v>
      </c>
      <c r="K27" s="25" t="s">
        <v>19</v>
      </c>
      <c r="L27" s="25" t="s">
        <v>71</v>
      </c>
      <c r="M27" s="26" t="s">
        <v>72</v>
      </c>
      <c r="N27" s="41"/>
      <c r="O27" s="42"/>
      <c r="P27" s="42"/>
      <c r="Q27" s="42"/>
      <c r="R27" s="42"/>
      <c r="S27" s="42"/>
      <c r="T27" s="42"/>
      <c r="U27" s="42"/>
      <c r="V27" s="42"/>
      <c r="W27" s="203"/>
      <c r="X27" s="42"/>
      <c r="Y27" s="203"/>
      <c r="Z27" s="43"/>
      <c r="AA27" s="204"/>
      <c r="AB27" s="41"/>
      <c r="AC27" s="205"/>
      <c r="AD27" s="42"/>
      <c r="AE27" s="206"/>
      <c r="AF27" s="40"/>
      <c r="AG27" s="202"/>
    </row>
    <row r="28" spans="1:36" ht="15.75" hidden="1" x14ac:dyDescent="0.25">
      <c r="A28" s="49"/>
      <c r="B28" s="31"/>
      <c r="C28" s="28"/>
      <c r="D28" s="30"/>
      <c r="E28" s="190"/>
      <c r="F28" s="28"/>
      <c r="G28" s="31"/>
      <c r="H28" s="31"/>
      <c r="I28" s="31"/>
      <c r="J28" s="31"/>
      <c r="K28" s="31"/>
      <c r="L28" s="31"/>
      <c r="M28" s="31"/>
      <c r="N28" s="22"/>
      <c r="O28" s="44"/>
      <c r="P28" s="44"/>
      <c r="Q28" s="44"/>
      <c r="R28" s="44"/>
      <c r="S28" s="44"/>
      <c r="T28" s="44"/>
      <c r="U28" s="47"/>
      <c r="V28" s="44"/>
      <c r="W28" s="48"/>
      <c r="X28" s="44"/>
      <c r="Y28" s="44"/>
      <c r="Z28" s="45"/>
      <c r="AA28" s="44"/>
      <c r="AB28" s="44"/>
      <c r="AC28" s="44"/>
      <c r="AD28" s="44"/>
      <c r="AE28" s="46"/>
      <c r="AF28" s="22"/>
      <c r="AG28" s="49"/>
    </row>
    <row r="29" spans="1:36" ht="15.75" x14ac:dyDescent="0.25">
      <c r="A29" s="270" t="s">
        <v>101</v>
      </c>
      <c r="B29" s="263">
        <v>45</v>
      </c>
      <c r="C29" s="250">
        <f>B29*D29</f>
        <v>9000</v>
      </c>
      <c r="D29" s="262">
        <v>200</v>
      </c>
      <c r="E29" s="190"/>
      <c r="F29" s="28"/>
      <c r="G29" s="31"/>
      <c r="H29" s="31"/>
      <c r="I29" s="31"/>
      <c r="J29" s="31"/>
      <c r="K29" s="31"/>
      <c r="L29" s="31"/>
      <c r="M29" s="31"/>
      <c r="N29" s="22"/>
      <c r="O29" s="44"/>
      <c r="P29" s="44"/>
      <c r="Q29" s="44"/>
      <c r="R29" s="44"/>
      <c r="S29" s="44"/>
      <c r="T29" s="44"/>
      <c r="U29" s="47"/>
      <c r="V29" s="44"/>
      <c r="W29" s="48"/>
      <c r="X29" s="44"/>
      <c r="Y29" s="44"/>
      <c r="Z29" s="45"/>
      <c r="AA29" s="44"/>
      <c r="AB29" s="44"/>
      <c r="AC29" s="44"/>
      <c r="AD29" s="44"/>
      <c r="AE29" s="46"/>
      <c r="AF29" s="22"/>
      <c r="AG29" s="49"/>
    </row>
    <row r="30" spans="1:36" ht="19.5" thickBot="1" x14ac:dyDescent="0.35">
      <c r="A30" s="50" t="s">
        <v>74</v>
      </c>
      <c r="B30" s="261">
        <f>SUM(B28:B29)</f>
        <v>45</v>
      </c>
      <c r="C30" s="261">
        <f>SUM(C29)</f>
        <v>9000</v>
      </c>
      <c r="D30" s="261">
        <f>SUM(D28:D29)</f>
        <v>200</v>
      </c>
      <c r="E30" s="260">
        <v>0</v>
      </c>
      <c r="F30" s="192">
        <f>SUM(F25:F29)</f>
        <v>0</v>
      </c>
      <c r="G30" s="52">
        <f>SUM(G29)</f>
        <v>0</v>
      </c>
      <c r="H30" s="52">
        <f t="shared" ref="H30:M30" si="3">SUM(H29)</f>
        <v>0</v>
      </c>
      <c r="I30" s="52">
        <f t="shared" si="3"/>
        <v>0</v>
      </c>
      <c r="J30" s="52">
        <f t="shared" si="3"/>
        <v>0</v>
      </c>
      <c r="K30" s="52">
        <f t="shared" si="3"/>
        <v>0</v>
      </c>
      <c r="L30" s="52">
        <f t="shared" si="3"/>
        <v>0</v>
      </c>
      <c r="M30" s="52">
        <f t="shared" si="3"/>
        <v>0</v>
      </c>
      <c r="N30" s="34">
        <f>SUM(N28:N29)</f>
        <v>0</v>
      </c>
      <c r="O30" s="207" t="e">
        <f>SUM(#REF!)</f>
        <v>#REF!</v>
      </c>
      <c r="P30" s="207">
        <f>SUM(P28:P29)</f>
        <v>0</v>
      </c>
      <c r="Q30" s="207" t="e">
        <f>SUM(#REF!)</f>
        <v>#REF!</v>
      </c>
      <c r="R30" s="207">
        <f>SUM(R28:R29)</f>
        <v>0</v>
      </c>
      <c r="S30" s="207" t="e">
        <f>SUM(#REF!)</f>
        <v>#REF!</v>
      </c>
      <c r="T30" s="207">
        <f>SUM(T28:T29)</f>
        <v>0</v>
      </c>
      <c r="U30" s="207" t="e">
        <f>SUM(#REF!)</f>
        <v>#REF!</v>
      </c>
      <c r="V30" s="207">
        <f>SUM(V28:V29)</f>
        <v>0</v>
      </c>
      <c r="W30" s="207" t="e">
        <f>SUM(#REF!)</f>
        <v>#REF!</v>
      </c>
      <c r="X30" s="207">
        <f>SUM(X28:X29)</f>
        <v>0</v>
      </c>
      <c r="Y30" s="207" t="e">
        <f>SUM(#REF!)</f>
        <v>#REF!</v>
      </c>
      <c r="Z30" s="207">
        <f>SUM(Z28:Z29)</f>
        <v>0</v>
      </c>
      <c r="AA30" s="207" t="e">
        <f>SUM(#REF!)</f>
        <v>#REF!</v>
      </c>
      <c r="AB30" s="207">
        <f>SUM(AB28:AB29)</f>
        <v>0</v>
      </c>
      <c r="AC30" s="208" t="e">
        <f>SUM(#REF!)</f>
        <v>#REF!</v>
      </c>
      <c r="AD30" s="207">
        <f>SUM(AD28:AD29)</f>
        <v>0</v>
      </c>
      <c r="AE30" s="208" t="e">
        <f>SUM(#REF!)</f>
        <v>#REF!</v>
      </c>
      <c r="AF30" s="22"/>
      <c r="AG30" s="49"/>
    </row>
    <row r="31" spans="1:36" ht="19.5" thickBot="1" x14ac:dyDescent="0.35">
      <c r="A31" s="13" t="s">
        <v>80</v>
      </c>
      <c r="B31" s="14" t="s">
        <v>6</v>
      </c>
      <c r="C31" s="14" t="s">
        <v>7</v>
      </c>
      <c r="D31" s="14" t="s">
        <v>8</v>
      </c>
      <c r="E31" s="15" t="s">
        <v>9</v>
      </c>
      <c r="F31" s="14" t="s">
        <v>10</v>
      </c>
      <c r="G31" s="14"/>
      <c r="H31" s="14"/>
      <c r="I31" s="14"/>
      <c r="J31" s="14"/>
      <c r="K31" s="14"/>
      <c r="L31" s="14"/>
      <c r="M31" s="14"/>
      <c r="N31" s="17">
        <v>2014</v>
      </c>
      <c r="O31" s="18" t="s">
        <v>11</v>
      </c>
      <c r="P31" s="19">
        <v>2015</v>
      </c>
      <c r="Q31" s="18" t="s">
        <v>11</v>
      </c>
      <c r="R31" s="19">
        <v>2016</v>
      </c>
      <c r="S31" s="18" t="s">
        <v>11</v>
      </c>
      <c r="T31" s="19">
        <v>2017</v>
      </c>
      <c r="U31" s="18" t="s">
        <v>11</v>
      </c>
      <c r="V31" s="19">
        <v>2018</v>
      </c>
      <c r="W31" s="18" t="s">
        <v>11</v>
      </c>
      <c r="X31" s="19">
        <v>2019</v>
      </c>
      <c r="Y31" s="18" t="s">
        <v>11</v>
      </c>
      <c r="Z31" s="19">
        <v>2020</v>
      </c>
      <c r="AA31" s="18" t="s">
        <v>11</v>
      </c>
      <c r="AB31" s="17">
        <v>2021</v>
      </c>
      <c r="AC31" s="19"/>
      <c r="AD31" s="19">
        <v>2022</v>
      </c>
      <c r="AE31" s="209"/>
      <c r="AF31" s="40"/>
      <c r="AG31" s="49"/>
    </row>
    <row r="32" spans="1:36" ht="18" thickBot="1" x14ac:dyDescent="0.3">
      <c r="A32" s="14" t="s">
        <v>81</v>
      </c>
      <c r="B32" s="23"/>
      <c r="C32" s="24" t="s">
        <v>12</v>
      </c>
      <c r="D32" s="24" t="s">
        <v>12</v>
      </c>
      <c r="E32" s="24" t="s">
        <v>13</v>
      </c>
      <c r="F32" s="24" t="s">
        <v>14</v>
      </c>
      <c r="G32" s="25" t="s">
        <v>15</v>
      </c>
      <c r="H32" s="25" t="s">
        <v>16</v>
      </c>
      <c r="I32" s="25" t="s">
        <v>17</v>
      </c>
      <c r="J32" s="25" t="s">
        <v>18</v>
      </c>
      <c r="K32" s="25" t="s">
        <v>19</v>
      </c>
      <c r="L32" s="25" t="s">
        <v>71</v>
      </c>
      <c r="M32" s="25" t="s">
        <v>72</v>
      </c>
      <c r="N32" s="210"/>
      <c r="O32" s="211"/>
      <c r="P32" s="212"/>
      <c r="Q32" s="211"/>
      <c r="R32" s="212"/>
      <c r="S32" s="211"/>
      <c r="T32" s="212"/>
      <c r="U32" s="211"/>
      <c r="V32" s="212"/>
      <c r="W32" s="211"/>
      <c r="X32" s="213"/>
      <c r="Y32" s="211"/>
      <c r="Z32" s="214"/>
      <c r="AA32" s="215"/>
      <c r="AB32" s="214"/>
      <c r="AC32" s="212"/>
      <c r="AD32" s="210"/>
      <c r="AE32" s="216"/>
      <c r="AF32" s="40"/>
      <c r="AG32" s="49"/>
    </row>
    <row r="33" spans="1:33" ht="15.75" x14ac:dyDescent="0.25">
      <c r="A33" s="247" t="s">
        <v>102</v>
      </c>
      <c r="B33" s="263">
        <v>1775</v>
      </c>
      <c r="C33" s="250">
        <v>319500</v>
      </c>
      <c r="D33" s="262">
        <v>180</v>
      </c>
      <c r="E33" s="31"/>
      <c r="F33" s="31"/>
      <c r="G33" s="44"/>
      <c r="H33" s="44"/>
      <c r="I33" s="44"/>
      <c r="J33" s="44"/>
      <c r="K33" s="44"/>
      <c r="L33" s="44"/>
      <c r="M33" s="44"/>
      <c r="N33" s="22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51"/>
      <c r="Z33" s="45"/>
      <c r="AA33" s="51"/>
      <c r="AB33" s="44"/>
      <c r="AC33" s="51"/>
      <c r="AD33" s="44"/>
      <c r="AE33" s="46"/>
      <c r="AF33" s="40"/>
      <c r="AG33" s="49"/>
    </row>
    <row r="34" spans="1:33" ht="15.75" x14ac:dyDescent="0.25">
      <c r="A34" s="247" t="s">
        <v>103</v>
      </c>
      <c r="B34" s="263">
        <v>740</v>
      </c>
      <c r="C34" s="272">
        <v>148000</v>
      </c>
      <c r="D34" s="263">
        <v>200</v>
      </c>
      <c r="E34" s="31"/>
      <c r="F34" s="44"/>
      <c r="G34" s="44"/>
      <c r="H34" s="44"/>
      <c r="I34" s="44"/>
      <c r="J34" s="44"/>
      <c r="K34" s="44"/>
      <c r="L34" s="44"/>
      <c r="M34" s="44"/>
      <c r="N34" s="22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51"/>
      <c r="Z34" s="45"/>
      <c r="AA34" s="51"/>
      <c r="AB34" s="44"/>
      <c r="AC34" s="51"/>
      <c r="AD34" s="44"/>
      <c r="AE34" s="46"/>
      <c r="AF34" s="40"/>
      <c r="AG34" s="49"/>
    </row>
    <row r="35" spans="1:33" ht="19.5" thickBot="1" x14ac:dyDescent="0.35">
      <c r="A35" s="273" t="s">
        <v>74</v>
      </c>
      <c r="B35" s="274">
        <f>SUM(B33:B34)</f>
        <v>2515</v>
      </c>
      <c r="C35" s="274">
        <f>SUM(C33:C34)</f>
        <v>467500</v>
      </c>
      <c r="D35" s="275"/>
      <c r="E35" s="44"/>
      <c r="F35" s="217">
        <f t="shared" ref="F35:N35" si="4">SUM(F33:F34)</f>
        <v>0</v>
      </c>
      <c r="G35" s="44">
        <f t="shared" si="4"/>
        <v>0</v>
      </c>
      <c r="H35" s="44">
        <f t="shared" si="4"/>
        <v>0</v>
      </c>
      <c r="I35" s="44">
        <f t="shared" si="4"/>
        <v>0</v>
      </c>
      <c r="J35" s="44">
        <f t="shared" si="4"/>
        <v>0</v>
      </c>
      <c r="K35" s="44">
        <f t="shared" si="4"/>
        <v>0</v>
      </c>
      <c r="L35" s="44">
        <f t="shared" si="4"/>
        <v>0</v>
      </c>
      <c r="M35" s="44">
        <f t="shared" si="4"/>
        <v>0</v>
      </c>
      <c r="N35" s="218">
        <f t="shared" si="4"/>
        <v>0</v>
      </c>
      <c r="O35" s="219" t="e">
        <f>SUM(#REF!)</f>
        <v>#REF!</v>
      </c>
      <c r="P35" s="219">
        <f>SUM(P33:P34)</f>
        <v>0</v>
      </c>
      <c r="Q35" s="219" t="e">
        <f>SUM(#REF!)</f>
        <v>#REF!</v>
      </c>
      <c r="R35" s="219">
        <f>SUM(R33:R34)</f>
        <v>0</v>
      </c>
      <c r="S35" s="219" t="e">
        <f>SUM(#REF!)</f>
        <v>#REF!</v>
      </c>
      <c r="T35" s="219">
        <f>SUM(T33:T34)</f>
        <v>0</v>
      </c>
      <c r="U35" s="219" t="e">
        <f>SUM(#REF!)</f>
        <v>#REF!</v>
      </c>
      <c r="V35" s="219">
        <f>SUM(V33:V34)</f>
        <v>0</v>
      </c>
      <c r="W35" s="219" t="e">
        <f>SUM(#REF!)</f>
        <v>#REF!</v>
      </c>
      <c r="X35" s="219">
        <f>SUM(X33:X34)</f>
        <v>0</v>
      </c>
      <c r="Y35" s="219" t="e">
        <f>SUM(#REF!)</f>
        <v>#REF!</v>
      </c>
      <c r="Z35" s="219">
        <f>SUM(Z33:Z34)</f>
        <v>0</v>
      </c>
      <c r="AA35" s="219" t="e">
        <f>SUM(#REF!)</f>
        <v>#REF!</v>
      </c>
      <c r="AB35" s="219">
        <f>SUM(AB33:AB34)</f>
        <v>0</v>
      </c>
      <c r="AC35" s="220" t="e">
        <f>SUM(#REF!)</f>
        <v>#REF!</v>
      </c>
      <c r="AD35" s="220">
        <f>SUM(AD33:AD34)</f>
        <v>0</v>
      </c>
      <c r="AE35" s="220" t="e">
        <f>SUM(#REF!)</f>
        <v>#REF!</v>
      </c>
      <c r="AF35" s="22"/>
      <c r="AG35" s="49"/>
    </row>
    <row r="36" spans="1:33" ht="18.75" x14ac:dyDescent="0.3">
      <c r="A36" s="221" t="s">
        <v>20</v>
      </c>
      <c r="B36" s="276">
        <f>+B17+B25+B30+B35</f>
        <v>2936</v>
      </c>
      <c r="F36" s="222">
        <f>+F17+F25+F30+F35</f>
        <v>0</v>
      </c>
    </row>
    <row r="37" spans="1:33" x14ac:dyDescent="0.25">
      <c r="A37" s="53" t="s">
        <v>82</v>
      </c>
    </row>
    <row r="38" spans="1:33" ht="15.75" x14ac:dyDescent="0.25">
      <c r="A38" s="223"/>
    </row>
    <row r="39" spans="1:33" ht="15.75" x14ac:dyDescent="0.25">
      <c r="A39" s="223"/>
    </row>
    <row r="40" spans="1:33" ht="15.75" x14ac:dyDescent="0.25">
      <c r="A40" s="223"/>
    </row>
    <row r="41" spans="1:33" ht="15.75" x14ac:dyDescent="0.25">
      <c r="A41" s="223"/>
    </row>
    <row r="42" spans="1:33" ht="15.75" x14ac:dyDescent="0.25">
      <c r="A42" s="223"/>
    </row>
    <row r="43" spans="1:33" ht="15.75" x14ac:dyDescent="0.25">
      <c r="A43" s="223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15AE1-8902-4E64-A418-DD06362E0FC1}">
  <dimension ref="A1"/>
  <sheetViews>
    <sheetView workbookViewId="0">
      <selection activeCell="S10" sqref="S10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B5DE95584ED49A1412DCA98BEC004" ma:contentTypeVersion="13" ma:contentTypeDescription="Create a new document." ma:contentTypeScope="" ma:versionID="6f1b0848759a4a98716a61f991ca3425">
  <xsd:schema xmlns:xsd="http://www.w3.org/2001/XMLSchema" xmlns:xs="http://www.w3.org/2001/XMLSchema" xmlns:p="http://schemas.microsoft.com/office/2006/metadata/properties" xmlns:ns2="7d04c2f1-7051-44ca-8416-42516407c904" xmlns:ns3="89074163-e594-4135-93f0-5b3a33345d41" targetNamespace="http://schemas.microsoft.com/office/2006/metadata/properties" ma:root="true" ma:fieldsID="06dd289cbe2d6d519c8b0d26719d9b01" ns2:_="" ns3:_="">
    <xsd:import namespace="7d04c2f1-7051-44ca-8416-42516407c904"/>
    <xsd:import namespace="89074163-e594-4135-93f0-5b3a33345d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4c2f1-7051-44ca-8416-42516407c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74163-e594-4135-93f0-5b3a33345d4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AC89B4-E1EA-44C9-8A22-63657B86F711}"/>
</file>

<file path=customXml/itemProps2.xml><?xml version="1.0" encoding="utf-8"?>
<ds:datastoreItem xmlns:ds="http://schemas.openxmlformats.org/officeDocument/2006/customXml" ds:itemID="{670793A8-6417-4FE5-A792-8452CECA56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18C5E7-9B79-4691-844C-770D13DC4124}">
  <ds:schemaRefs>
    <ds:schemaRef ds:uri="73ca341d-af13-4715-84c1-2c839bb29ebb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2243b5e7-41d8-484d-9560-eb57cd51e4e0"/>
    <ds:schemaRef ds:uri="abbeec68-b05e-4e2e-88e5-2ac3e13fe809"/>
    <ds:schemaRef ds:uri="2cf7a10c-b9dc-432b-9424-3bf6913679d9"/>
    <ds:schemaRef ds:uri="14bfd2bb-3d4a-4549-9197-f3410a8da64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YFIRLIT HELSTU SVÆDI</vt:lpstr>
      <vt:lpstr>YFIRLIT MOS</vt:lpstr>
      <vt:lpstr>MOS ÍBUDARHUSNÆDI</vt:lpstr>
      <vt:lpstr>MOS A_OG_S_HUSNÆDI</vt:lpstr>
      <vt:lpstr>MOS ÍB20</vt:lpstr>
      <vt:lpstr>MOS AT20</vt:lpstr>
      <vt:lpstr>MOS18</vt:lpstr>
      <vt:lpstr>Miðb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Samúel Torfi Pétursson</dc:creator>
  <cp:lastModifiedBy>Sandra Björgvinsdóttir</cp:lastModifiedBy>
  <cp:lastPrinted>2022-04-06T08:17:29Z</cp:lastPrinted>
  <dcterms:created xsi:type="dcterms:W3CDTF">2018-04-13T13:16:11Z</dcterms:created>
  <dcterms:modified xsi:type="dcterms:W3CDTF">2022-04-06T08:19:11Z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0x010100F0EB5DE95584ED49A1412DCA98BEC004</vt:lpwstr>
  </property>
  <property fmtid="{D5CDD505-2E9C-101B-9397-08002B2CF9AE}" pid="3" name="Order">
    <vt:r8>7500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