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shis.sharepoint.com/sites/Sameign/Shared Documents/09_SKIPULAGS-OG_BYGGINGAMAL NYTT/09-4_Innleiding_SSK/09-45_SSK_Þróunaráætlanir/Þróunaráætlun 2020-2024/Vefur/Vefur_sett_inn_6_4_2022/"/>
    </mc:Choice>
  </mc:AlternateContent>
  <xr:revisionPtr revIDLastSave="0" documentId="8_{DF84BAA8-6ECB-4A55-AE50-FEC38AC76342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YFIRLIT HELSTU SVÆDI" sheetId="23" r:id="rId1"/>
    <sheet name="YFIRLIT GBÆ" sheetId="13" r:id="rId2"/>
    <sheet name="GBÆ ÍBUDARHUSNÆDI" sheetId="6" r:id="rId3"/>
    <sheet name="GBÆ A_OG_S_HUSNÆDI" sheetId="16" r:id="rId4"/>
    <sheet name="GBÆ ÍB20" sheetId="24" r:id="rId5"/>
    <sheet name="GBÆ AT20" sheetId="25" r:id="rId6"/>
    <sheet name="GAR18" sheetId="21" r:id="rId7"/>
  </sheets>
  <definedNames>
    <definedName name="_xlnm._FilterDatabase" localSheetId="3" hidden="1">'GBÆ A_OG_S_HUSNÆDI'!$D$26:$F$165</definedName>
    <definedName name="_xlnm._FilterDatabase" localSheetId="5" hidden="1">'GBÆ AT20'!$D$26:$F$165</definedName>
    <definedName name="_xlnm._FilterDatabase" localSheetId="4" hidden="1">'GBÆ ÍB20'!$D$26:$F$159</definedName>
    <definedName name="_xlnm._FilterDatabase" localSheetId="2" hidden="1">'GBÆ ÍBUDARHUSNÆDI'!$D$26:$F$160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3" i="6" l="1"/>
  <c r="M45" i="6"/>
  <c r="P45" i="6"/>
  <c r="J45" i="6"/>
  <c r="I41" i="6"/>
  <c r="I34" i="6"/>
  <c r="H31" i="6"/>
  <c r="H30" i="6"/>
  <c r="U194" i="25"/>
  <c r="T194" i="25"/>
  <c r="S194" i="25"/>
  <c r="R194" i="25"/>
  <c r="Q194" i="25"/>
  <c r="P192" i="25"/>
  <c r="M192" i="25"/>
  <c r="J192" i="25"/>
  <c r="P191" i="25"/>
  <c r="M191" i="25"/>
  <c r="J191" i="25"/>
  <c r="P190" i="25"/>
  <c r="M190" i="25"/>
  <c r="J190" i="25"/>
  <c r="P189" i="25"/>
  <c r="M189" i="25"/>
  <c r="J189" i="25"/>
  <c r="P188" i="25"/>
  <c r="M188" i="25"/>
  <c r="J188" i="25"/>
  <c r="P187" i="25"/>
  <c r="M187" i="25"/>
  <c r="J187" i="25"/>
  <c r="P186" i="25"/>
  <c r="M186" i="25"/>
  <c r="J186" i="25"/>
  <c r="P185" i="25"/>
  <c r="M185" i="25"/>
  <c r="J185" i="25"/>
  <c r="P184" i="25"/>
  <c r="M184" i="25"/>
  <c r="J184" i="25"/>
  <c r="P183" i="25"/>
  <c r="M183" i="25"/>
  <c r="J183" i="25"/>
  <c r="P182" i="25"/>
  <c r="M182" i="25"/>
  <c r="J182" i="25"/>
  <c r="P181" i="25"/>
  <c r="M181" i="25"/>
  <c r="J181" i="25"/>
  <c r="P180" i="25"/>
  <c r="M180" i="25"/>
  <c r="J180" i="25"/>
  <c r="P179" i="25"/>
  <c r="M179" i="25"/>
  <c r="J179" i="25"/>
  <c r="P178" i="25"/>
  <c r="M178" i="25"/>
  <c r="J178" i="25"/>
  <c r="P177" i="25"/>
  <c r="M177" i="25"/>
  <c r="J177" i="25"/>
  <c r="P176" i="25"/>
  <c r="M176" i="25"/>
  <c r="J176" i="25"/>
  <c r="P175" i="25"/>
  <c r="M175" i="25"/>
  <c r="J175" i="25"/>
  <c r="P174" i="25"/>
  <c r="M174" i="25"/>
  <c r="J174" i="25"/>
  <c r="P173" i="25"/>
  <c r="M173" i="25"/>
  <c r="J173" i="25"/>
  <c r="P172" i="25"/>
  <c r="M172" i="25"/>
  <c r="J172" i="25"/>
  <c r="P171" i="25"/>
  <c r="M171" i="25"/>
  <c r="J171" i="25"/>
  <c r="P170" i="25"/>
  <c r="M170" i="25"/>
  <c r="J170" i="25"/>
  <c r="P169" i="25"/>
  <c r="M169" i="25"/>
  <c r="J169" i="25"/>
  <c r="P168" i="25"/>
  <c r="M168" i="25"/>
  <c r="J168" i="25"/>
  <c r="P167" i="25"/>
  <c r="M167" i="25"/>
  <c r="J167" i="25"/>
  <c r="P166" i="25"/>
  <c r="M166" i="25"/>
  <c r="J166" i="25"/>
  <c r="P165" i="25"/>
  <c r="M165" i="25"/>
  <c r="J165" i="25"/>
  <c r="P164" i="25"/>
  <c r="M164" i="25"/>
  <c r="J164" i="25"/>
  <c r="P163" i="25"/>
  <c r="M163" i="25"/>
  <c r="J163" i="25"/>
  <c r="P162" i="25"/>
  <c r="M162" i="25"/>
  <c r="J162" i="25"/>
  <c r="P161" i="25"/>
  <c r="M161" i="25"/>
  <c r="J161" i="25"/>
  <c r="P160" i="25"/>
  <c r="M160" i="25"/>
  <c r="J160" i="25"/>
  <c r="P159" i="25"/>
  <c r="M159" i="25"/>
  <c r="J159" i="25"/>
  <c r="P158" i="25"/>
  <c r="M158" i="25"/>
  <c r="J158" i="25"/>
  <c r="P157" i="25"/>
  <c r="M157" i="25"/>
  <c r="J157" i="25"/>
  <c r="P156" i="25"/>
  <c r="M156" i="25"/>
  <c r="J156" i="25"/>
  <c r="P155" i="25"/>
  <c r="M155" i="25"/>
  <c r="J155" i="25"/>
  <c r="P154" i="25"/>
  <c r="M154" i="25"/>
  <c r="J154" i="25"/>
  <c r="P153" i="25"/>
  <c r="M153" i="25"/>
  <c r="J153" i="25"/>
  <c r="P152" i="25"/>
  <c r="M152" i="25"/>
  <c r="J152" i="25"/>
  <c r="P151" i="25"/>
  <c r="M151" i="25"/>
  <c r="J151" i="25"/>
  <c r="P150" i="25"/>
  <c r="M150" i="25"/>
  <c r="J150" i="25"/>
  <c r="P149" i="25"/>
  <c r="M149" i="25"/>
  <c r="J149" i="25"/>
  <c r="P148" i="25"/>
  <c r="M148" i="25"/>
  <c r="J148" i="25"/>
  <c r="P147" i="25"/>
  <c r="M147" i="25"/>
  <c r="J147" i="25"/>
  <c r="P146" i="25"/>
  <c r="M146" i="25"/>
  <c r="J146" i="25"/>
  <c r="P145" i="25"/>
  <c r="M145" i="25"/>
  <c r="J145" i="25"/>
  <c r="P144" i="25"/>
  <c r="M144" i="25"/>
  <c r="J144" i="25"/>
  <c r="P143" i="25"/>
  <c r="M143" i="25"/>
  <c r="J143" i="25"/>
  <c r="P142" i="25"/>
  <c r="M142" i="25"/>
  <c r="J142" i="25"/>
  <c r="P141" i="25"/>
  <c r="M141" i="25"/>
  <c r="J141" i="25"/>
  <c r="P140" i="25"/>
  <c r="M140" i="25"/>
  <c r="J140" i="25"/>
  <c r="P139" i="25"/>
  <c r="M139" i="25"/>
  <c r="J139" i="25"/>
  <c r="P138" i="25"/>
  <c r="M138" i="25"/>
  <c r="J138" i="25"/>
  <c r="P137" i="25"/>
  <c r="M137" i="25"/>
  <c r="J137" i="25"/>
  <c r="P136" i="25"/>
  <c r="M136" i="25"/>
  <c r="J136" i="25"/>
  <c r="P135" i="25"/>
  <c r="M135" i="25"/>
  <c r="J135" i="25"/>
  <c r="P134" i="25"/>
  <c r="M134" i="25"/>
  <c r="J134" i="25"/>
  <c r="P133" i="25"/>
  <c r="M133" i="25"/>
  <c r="J133" i="25"/>
  <c r="P132" i="25"/>
  <c r="M132" i="25"/>
  <c r="J132" i="25"/>
  <c r="P131" i="25"/>
  <c r="M131" i="25"/>
  <c r="J131" i="25"/>
  <c r="P130" i="25"/>
  <c r="M130" i="25"/>
  <c r="J130" i="25"/>
  <c r="P129" i="25"/>
  <c r="M129" i="25"/>
  <c r="J129" i="25"/>
  <c r="P128" i="25"/>
  <c r="M128" i="25"/>
  <c r="J128" i="25"/>
  <c r="P127" i="25"/>
  <c r="M127" i="25"/>
  <c r="J127" i="25"/>
  <c r="P126" i="25"/>
  <c r="M126" i="25"/>
  <c r="J126" i="25"/>
  <c r="P125" i="25"/>
  <c r="M125" i="25"/>
  <c r="J125" i="25"/>
  <c r="P124" i="25"/>
  <c r="M124" i="25"/>
  <c r="J124" i="25"/>
  <c r="P123" i="25"/>
  <c r="M123" i="25"/>
  <c r="J123" i="25"/>
  <c r="P122" i="25"/>
  <c r="M122" i="25"/>
  <c r="J122" i="25"/>
  <c r="P121" i="25"/>
  <c r="M121" i="25"/>
  <c r="J121" i="25"/>
  <c r="P120" i="25"/>
  <c r="M120" i="25"/>
  <c r="J120" i="25"/>
  <c r="P119" i="25"/>
  <c r="M119" i="25"/>
  <c r="J119" i="25"/>
  <c r="P118" i="25"/>
  <c r="M118" i="25"/>
  <c r="J118" i="25"/>
  <c r="P117" i="25"/>
  <c r="M117" i="25"/>
  <c r="J117" i="25"/>
  <c r="P116" i="25"/>
  <c r="M116" i="25"/>
  <c r="J116" i="25"/>
  <c r="P115" i="25"/>
  <c r="M115" i="25"/>
  <c r="J115" i="25"/>
  <c r="P114" i="25"/>
  <c r="M114" i="25"/>
  <c r="J114" i="25"/>
  <c r="P113" i="25"/>
  <c r="M113" i="25"/>
  <c r="J113" i="25"/>
  <c r="P112" i="25"/>
  <c r="M112" i="25"/>
  <c r="J112" i="25"/>
  <c r="P111" i="25"/>
  <c r="M111" i="25"/>
  <c r="J111" i="25"/>
  <c r="P110" i="25"/>
  <c r="M110" i="25"/>
  <c r="J110" i="25"/>
  <c r="P109" i="25"/>
  <c r="M109" i="25"/>
  <c r="J109" i="25"/>
  <c r="P108" i="25"/>
  <c r="M108" i="25"/>
  <c r="J108" i="25"/>
  <c r="P107" i="25"/>
  <c r="M107" i="25"/>
  <c r="J107" i="25"/>
  <c r="P106" i="25"/>
  <c r="M106" i="25"/>
  <c r="J106" i="25"/>
  <c r="P105" i="25"/>
  <c r="M105" i="25"/>
  <c r="J105" i="25"/>
  <c r="P104" i="25"/>
  <c r="M104" i="25"/>
  <c r="J104" i="25"/>
  <c r="P103" i="25"/>
  <c r="M103" i="25"/>
  <c r="J103" i="25"/>
  <c r="P102" i="25"/>
  <c r="M102" i="25"/>
  <c r="J102" i="25"/>
  <c r="P101" i="25"/>
  <c r="M101" i="25"/>
  <c r="J101" i="25"/>
  <c r="P100" i="25"/>
  <c r="M100" i="25"/>
  <c r="J100" i="25"/>
  <c r="P99" i="25"/>
  <c r="M99" i="25"/>
  <c r="J99" i="25"/>
  <c r="P98" i="25"/>
  <c r="M98" i="25"/>
  <c r="J98" i="25"/>
  <c r="P97" i="25"/>
  <c r="M97" i="25"/>
  <c r="J97" i="25"/>
  <c r="P96" i="25"/>
  <c r="M96" i="25"/>
  <c r="J96" i="25"/>
  <c r="P95" i="25"/>
  <c r="M95" i="25"/>
  <c r="J95" i="25"/>
  <c r="P94" i="25"/>
  <c r="M94" i="25"/>
  <c r="J94" i="25"/>
  <c r="P93" i="25"/>
  <c r="M93" i="25"/>
  <c r="J93" i="25"/>
  <c r="P92" i="25"/>
  <c r="M92" i="25"/>
  <c r="J92" i="25"/>
  <c r="P91" i="25"/>
  <c r="M91" i="25"/>
  <c r="J91" i="25"/>
  <c r="P90" i="25"/>
  <c r="M90" i="25"/>
  <c r="J90" i="25"/>
  <c r="P89" i="25"/>
  <c r="M89" i="25"/>
  <c r="J89" i="25"/>
  <c r="P88" i="25"/>
  <c r="M88" i="25"/>
  <c r="J88" i="25"/>
  <c r="P87" i="25"/>
  <c r="M87" i="25"/>
  <c r="J87" i="25"/>
  <c r="P86" i="25"/>
  <c r="M86" i="25"/>
  <c r="J86" i="25"/>
  <c r="P85" i="25"/>
  <c r="M85" i="25"/>
  <c r="J85" i="25"/>
  <c r="P84" i="25"/>
  <c r="M84" i="25"/>
  <c r="J84" i="25"/>
  <c r="P83" i="25"/>
  <c r="M83" i="25"/>
  <c r="J83" i="25"/>
  <c r="P82" i="25"/>
  <c r="M82" i="25"/>
  <c r="J82" i="25"/>
  <c r="P81" i="25"/>
  <c r="M81" i="25"/>
  <c r="J81" i="25"/>
  <c r="P80" i="25"/>
  <c r="M80" i="25"/>
  <c r="J80" i="25"/>
  <c r="P79" i="25"/>
  <c r="M79" i="25"/>
  <c r="J79" i="25"/>
  <c r="P78" i="25"/>
  <c r="M78" i="25"/>
  <c r="J78" i="25"/>
  <c r="P77" i="25"/>
  <c r="M77" i="25"/>
  <c r="J77" i="25"/>
  <c r="P76" i="25"/>
  <c r="M76" i="25"/>
  <c r="J76" i="25"/>
  <c r="P75" i="25"/>
  <c r="M75" i="25"/>
  <c r="J75" i="25"/>
  <c r="P74" i="25"/>
  <c r="M74" i="25"/>
  <c r="J74" i="25"/>
  <c r="P73" i="25"/>
  <c r="M73" i="25"/>
  <c r="J73" i="25"/>
  <c r="P72" i="25"/>
  <c r="M72" i="25"/>
  <c r="J72" i="25"/>
  <c r="P71" i="25"/>
  <c r="M71" i="25"/>
  <c r="J71" i="25"/>
  <c r="P70" i="25"/>
  <c r="M70" i="25"/>
  <c r="J70" i="25"/>
  <c r="P69" i="25"/>
  <c r="M69" i="25"/>
  <c r="J69" i="25"/>
  <c r="P68" i="25"/>
  <c r="M68" i="25"/>
  <c r="J68" i="25"/>
  <c r="P67" i="25"/>
  <c r="M67" i="25"/>
  <c r="J67" i="25"/>
  <c r="P66" i="25"/>
  <c r="M66" i="25"/>
  <c r="J66" i="25"/>
  <c r="P65" i="25"/>
  <c r="M65" i="25"/>
  <c r="J65" i="25"/>
  <c r="P64" i="25"/>
  <c r="M64" i="25"/>
  <c r="J64" i="25"/>
  <c r="P63" i="25"/>
  <c r="M63" i="25"/>
  <c r="J63" i="25"/>
  <c r="P62" i="25"/>
  <c r="M62" i="25"/>
  <c r="J62" i="25"/>
  <c r="P61" i="25"/>
  <c r="M61" i="25"/>
  <c r="J61" i="25"/>
  <c r="P60" i="25"/>
  <c r="M60" i="25"/>
  <c r="J60" i="25"/>
  <c r="P59" i="25"/>
  <c r="M59" i="25"/>
  <c r="J59" i="25"/>
  <c r="P58" i="25"/>
  <c r="M58" i="25"/>
  <c r="J58" i="25"/>
  <c r="P57" i="25"/>
  <c r="M57" i="25"/>
  <c r="J57" i="25"/>
  <c r="P56" i="25"/>
  <c r="M56" i="25"/>
  <c r="J56" i="25"/>
  <c r="P55" i="25"/>
  <c r="M55" i="25"/>
  <c r="J55" i="25"/>
  <c r="P54" i="25"/>
  <c r="M54" i="25"/>
  <c r="J54" i="25"/>
  <c r="P53" i="25"/>
  <c r="M53" i="25"/>
  <c r="J53" i="25"/>
  <c r="P52" i="25"/>
  <c r="M52" i="25"/>
  <c r="J52" i="25"/>
  <c r="P51" i="25"/>
  <c r="M51" i="25"/>
  <c r="J51" i="25"/>
  <c r="P50" i="25"/>
  <c r="M50" i="25"/>
  <c r="J50" i="25"/>
  <c r="P49" i="25"/>
  <c r="M49" i="25"/>
  <c r="J49" i="25"/>
  <c r="P48" i="25"/>
  <c r="M48" i="25"/>
  <c r="J48" i="25"/>
  <c r="P47" i="25"/>
  <c r="M47" i="25"/>
  <c r="J47" i="25"/>
  <c r="P46" i="25"/>
  <c r="M46" i="25"/>
  <c r="J46" i="25"/>
  <c r="P45" i="25"/>
  <c r="M45" i="25"/>
  <c r="J45" i="25"/>
  <c r="P44" i="25"/>
  <c r="M44" i="25"/>
  <c r="J44" i="25"/>
  <c r="P43" i="25"/>
  <c r="M43" i="25"/>
  <c r="J43" i="25"/>
  <c r="P42" i="25"/>
  <c r="M42" i="25"/>
  <c r="J42" i="25"/>
  <c r="J41" i="25"/>
  <c r="P40" i="25"/>
  <c r="M40" i="25"/>
  <c r="J40" i="25"/>
  <c r="P39" i="25"/>
  <c r="M39" i="25"/>
  <c r="J39" i="25"/>
  <c r="P38" i="25"/>
  <c r="M38" i="25"/>
  <c r="J38" i="25"/>
  <c r="P37" i="25"/>
  <c r="M37" i="25"/>
  <c r="J37" i="25"/>
  <c r="P36" i="25"/>
  <c r="M36" i="25"/>
  <c r="J36" i="25"/>
  <c r="P35" i="25"/>
  <c r="M35" i="25"/>
  <c r="J35" i="25"/>
  <c r="J34" i="25"/>
  <c r="P33" i="25"/>
  <c r="M33" i="25"/>
  <c r="J33" i="25"/>
  <c r="J32" i="25"/>
  <c r="G32" i="25"/>
  <c r="P31" i="25"/>
  <c r="M31" i="25"/>
  <c r="J31" i="25"/>
  <c r="J30" i="25"/>
  <c r="G9" i="25" s="1"/>
  <c r="P29" i="25"/>
  <c r="M29" i="25"/>
  <c r="J29" i="25"/>
  <c r="J28" i="25"/>
  <c r="J27" i="25"/>
  <c r="G27" i="25"/>
  <c r="H14" i="25"/>
  <c r="G13" i="25"/>
  <c r="G12" i="25"/>
  <c r="G6" i="25"/>
  <c r="G5" i="25"/>
  <c r="U161" i="24"/>
  <c r="T161" i="24"/>
  <c r="S161" i="24"/>
  <c r="R161" i="24"/>
  <c r="Q161" i="24"/>
  <c r="P157" i="24"/>
  <c r="M157" i="24"/>
  <c r="J157" i="24"/>
  <c r="P156" i="24"/>
  <c r="M156" i="24"/>
  <c r="J156" i="24"/>
  <c r="P155" i="24"/>
  <c r="M155" i="24"/>
  <c r="J155" i="24"/>
  <c r="P154" i="24"/>
  <c r="M154" i="24"/>
  <c r="J154" i="24"/>
  <c r="P153" i="24"/>
  <c r="M153" i="24"/>
  <c r="J153" i="24"/>
  <c r="P152" i="24"/>
  <c r="M152" i="24"/>
  <c r="J152" i="24"/>
  <c r="P151" i="24"/>
  <c r="M151" i="24"/>
  <c r="J151" i="24"/>
  <c r="P150" i="24"/>
  <c r="M150" i="24"/>
  <c r="J150" i="24"/>
  <c r="P149" i="24"/>
  <c r="M149" i="24"/>
  <c r="J149" i="24"/>
  <c r="P148" i="24"/>
  <c r="M148" i="24"/>
  <c r="J148" i="24"/>
  <c r="P147" i="24"/>
  <c r="M147" i="24"/>
  <c r="J147" i="24"/>
  <c r="P146" i="24"/>
  <c r="M146" i="24"/>
  <c r="J146" i="24"/>
  <c r="P145" i="24"/>
  <c r="M145" i="24"/>
  <c r="J145" i="24"/>
  <c r="P144" i="24"/>
  <c r="M144" i="24"/>
  <c r="J144" i="24"/>
  <c r="P143" i="24"/>
  <c r="M143" i="24"/>
  <c r="J143" i="24"/>
  <c r="P142" i="24"/>
  <c r="M142" i="24"/>
  <c r="J142" i="24"/>
  <c r="P141" i="24"/>
  <c r="M141" i="24"/>
  <c r="J141" i="24"/>
  <c r="P140" i="24"/>
  <c r="M140" i="24"/>
  <c r="J140" i="24"/>
  <c r="P139" i="24"/>
  <c r="M139" i="24"/>
  <c r="J139" i="24"/>
  <c r="P138" i="24"/>
  <c r="M138" i="24"/>
  <c r="J138" i="24"/>
  <c r="P137" i="24"/>
  <c r="M137" i="24"/>
  <c r="J137" i="24"/>
  <c r="P136" i="24"/>
  <c r="M136" i="24"/>
  <c r="J136" i="24"/>
  <c r="P135" i="24"/>
  <c r="M135" i="24"/>
  <c r="J135" i="24"/>
  <c r="P134" i="24"/>
  <c r="M134" i="24"/>
  <c r="J134" i="24"/>
  <c r="P133" i="24"/>
  <c r="M133" i="24"/>
  <c r="J133" i="24"/>
  <c r="P132" i="24"/>
  <c r="M132" i="24"/>
  <c r="J132" i="24"/>
  <c r="P131" i="24"/>
  <c r="M131" i="24"/>
  <c r="J131" i="24"/>
  <c r="P130" i="24"/>
  <c r="M130" i="24"/>
  <c r="J130" i="24"/>
  <c r="P129" i="24"/>
  <c r="M129" i="24"/>
  <c r="J129" i="24"/>
  <c r="P128" i="24"/>
  <c r="M128" i="24"/>
  <c r="J128" i="24"/>
  <c r="P127" i="24"/>
  <c r="M127" i="24"/>
  <c r="J127" i="24"/>
  <c r="P126" i="24"/>
  <c r="M126" i="24"/>
  <c r="J126" i="24"/>
  <c r="P125" i="24"/>
  <c r="M125" i="24"/>
  <c r="J125" i="24"/>
  <c r="P124" i="24"/>
  <c r="M124" i="24"/>
  <c r="J124" i="24"/>
  <c r="P123" i="24"/>
  <c r="M123" i="24"/>
  <c r="J123" i="24"/>
  <c r="P122" i="24"/>
  <c r="M122" i="24"/>
  <c r="J122" i="24"/>
  <c r="P121" i="24"/>
  <c r="M121" i="24"/>
  <c r="J121" i="24"/>
  <c r="P120" i="24"/>
  <c r="M120" i="24"/>
  <c r="J120" i="24"/>
  <c r="P119" i="24"/>
  <c r="M119" i="24"/>
  <c r="J119" i="24"/>
  <c r="P118" i="24"/>
  <c r="M118" i="24"/>
  <c r="J118" i="24"/>
  <c r="P117" i="24"/>
  <c r="M117" i="24"/>
  <c r="J117" i="24"/>
  <c r="P116" i="24"/>
  <c r="M116" i="24"/>
  <c r="J116" i="24"/>
  <c r="P115" i="24"/>
  <c r="M115" i="24"/>
  <c r="J115" i="24"/>
  <c r="P114" i="24"/>
  <c r="M114" i="24"/>
  <c r="J114" i="24"/>
  <c r="P113" i="24"/>
  <c r="M113" i="24"/>
  <c r="J113" i="24"/>
  <c r="P112" i="24"/>
  <c r="M112" i="24"/>
  <c r="J112" i="24"/>
  <c r="P111" i="24"/>
  <c r="M111" i="24"/>
  <c r="J111" i="24"/>
  <c r="P110" i="24"/>
  <c r="M110" i="24"/>
  <c r="J110" i="24"/>
  <c r="P109" i="24"/>
  <c r="M109" i="24"/>
  <c r="J109" i="24"/>
  <c r="P108" i="24"/>
  <c r="M108" i="24"/>
  <c r="J108" i="24"/>
  <c r="P107" i="24"/>
  <c r="M107" i="24"/>
  <c r="J107" i="24"/>
  <c r="P106" i="24"/>
  <c r="M106" i="24"/>
  <c r="J106" i="24"/>
  <c r="P105" i="24"/>
  <c r="M105" i="24"/>
  <c r="J105" i="24"/>
  <c r="P104" i="24"/>
  <c r="M104" i="24"/>
  <c r="J104" i="24"/>
  <c r="P103" i="24"/>
  <c r="M103" i="24"/>
  <c r="J103" i="24"/>
  <c r="P102" i="24"/>
  <c r="M102" i="24"/>
  <c r="J102" i="24"/>
  <c r="P101" i="24"/>
  <c r="M101" i="24"/>
  <c r="J101" i="24"/>
  <c r="P100" i="24"/>
  <c r="M100" i="24"/>
  <c r="J100" i="24"/>
  <c r="P99" i="24"/>
  <c r="M99" i="24"/>
  <c r="J99" i="24"/>
  <c r="P98" i="24"/>
  <c r="M98" i="24"/>
  <c r="J98" i="24"/>
  <c r="P97" i="24"/>
  <c r="M97" i="24"/>
  <c r="J97" i="24"/>
  <c r="P96" i="24"/>
  <c r="M96" i="24"/>
  <c r="J96" i="24"/>
  <c r="P95" i="24"/>
  <c r="M95" i="24"/>
  <c r="J95" i="24"/>
  <c r="P94" i="24"/>
  <c r="M94" i="24"/>
  <c r="J94" i="24"/>
  <c r="P93" i="24"/>
  <c r="M93" i="24"/>
  <c r="J93" i="24"/>
  <c r="P92" i="24"/>
  <c r="M92" i="24"/>
  <c r="J92" i="24"/>
  <c r="P91" i="24"/>
  <c r="M91" i="24"/>
  <c r="J91" i="24"/>
  <c r="P90" i="24"/>
  <c r="M90" i="24"/>
  <c r="J90" i="24"/>
  <c r="P89" i="24"/>
  <c r="M89" i="24"/>
  <c r="J89" i="24"/>
  <c r="P88" i="24"/>
  <c r="M88" i="24"/>
  <c r="J88" i="24"/>
  <c r="P87" i="24"/>
  <c r="M87" i="24"/>
  <c r="J87" i="24"/>
  <c r="P86" i="24"/>
  <c r="M86" i="24"/>
  <c r="J86" i="24"/>
  <c r="P85" i="24"/>
  <c r="M85" i="24"/>
  <c r="J85" i="24"/>
  <c r="P84" i="24"/>
  <c r="M84" i="24"/>
  <c r="J84" i="24"/>
  <c r="P83" i="24"/>
  <c r="M83" i="24"/>
  <c r="J83" i="24"/>
  <c r="P82" i="24"/>
  <c r="M82" i="24"/>
  <c r="J82" i="24"/>
  <c r="P81" i="24"/>
  <c r="M81" i="24"/>
  <c r="J81" i="24"/>
  <c r="P80" i="24"/>
  <c r="M80" i="24"/>
  <c r="J80" i="24"/>
  <c r="P79" i="24"/>
  <c r="M79" i="24"/>
  <c r="J79" i="24"/>
  <c r="P78" i="24"/>
  <c r="M78" i="24"/>
  <c r="J78" i="24"/>
  <c r="P77" i="24"/>
  <c r="M77" i="24"/>
  <c r="J77" i="24"/>
  <c r="P76" i="24"/>
  <c r="M76" i="24"/>
  <c r="J76" i="24"/>
  <c r="P75" i="24"/>
  <c r="M75" i="24"/>
  <c r="J75" i="24"/>
  <c r="P74" i="24"/>
  <c r="M74" i="24"/>
  <c r="J74" i="24"/>
  <c r="P73" i="24"/>
  <c r="M73" i="24"/>
  <c r="J73" i="24"/>
  <c r="P72" i="24"/>
  <c r="M72" i="24"/>
  <c r="J72" i="24"/>
  <c r="P71" i="24"/>
  <c r="M71" i="24"/>
  <c r="J71" i="24"/>
  <c r="P70" i="24"/>
  <c r="M70" i="24"/>
  <c r="J70" i="24"/>
  <c r="P69" i="24"/>
  <c r="M69" i="24"/>
  <c r="J69" i="24"/>
  <c r="P68" i="24"/>
  <c r="M68" i="24"/>
  <c r="J68" i="24"/>
  <c r="P67" i="24"/>
  <c r="M67" i="24"/>
  <c r="J67" i="24"/>
  <c r="P66" i="24"/>
  <c r="M66" i="24"/>
  <c r="J66" i="24"/>
  <c r="P65" i="24"/>
  <c r="M65" i="24"/>
  <c r="J65" i="24"/>
  <c r="P64" i="24"/>
  <c r="M64" i="24"/>
  <c r="J64" i="24"/>
  <c r="P63" i="24"/>
  <c r="M63" i="24"/>
  <c r="J63" i="24"/>
  <c r="P62" i="24"/>
  <c r="M62" i="24"/>
  <c r="J62" i="24"/>
  <c r="P61" i="24"/>
  <c r="M61" i="24"/>
  <c r="J61" i="24"/>
  <c r="P60" i="24"/>
  <c r="M60" i="24"/>
  <c r="J60" i="24"/>
  <c r="P59" i="24"/>
  <c r="M59" i="24"/>
  <c r="J59" i="24"/>
  <c r="P58" i="24"/>
  <c r="M58" i="24"/>
  <c r="J58" i="24"/>
  <c r="P57" i="24"/>
  <c r="M57" i="24"/>
  <c r="J57" i="24"/>
  <c r="P56" i="24"/>
  <c r="M56" i="24"/>
  <c r="J56" i="24"/>
  <c r="P55" i="24"/>
  <c r="M55" i="24"/>
  <c r="J55" i="24"/>
  <c r="P54" i="24"/>
  <c r="M54" i="24"/>
  <c r="J54" i="24"/>
  <c r="P53" i="24"/>
  <c r="M53" i="24"/>
  <c r="J53" i="24"/>
  <c r="P52" i="24"/>
  <c r="M52" i="24"/>
  <c r="J52" i="24"/>
  <c r="P51" i="24"/>
  <c r="M51" i="24"/>
  <c r="J51" i="24"/>
  <c r="P50" i="24"/>
  <c r="M50" i="24"/>
  <c r="J50" i="24"/>
  <c r="P49" i="24"/>
  <c r="M49" i="24"/>
  <c r="J49" i="24"/>
  <c r="P48" i="24"/>
  <c r="M48" i="24"/>
  <c r="J48" i="24"/>
  <c r="P47" i="24"/>
  <c r="M47" i="24"/>
  <c r="J47" i="24"/>
  <c r="P46" i="24"/>
  <c r="M46" i="24"/>
  <c r="J46" i="24"/>
  <c r="P45" i="24"/>
  <c r="M45" i="24"/>
  <c r="J45" i="24"/>
  <c r="P44" i="24"/>
  <c r="M44" i="24"/>
  <c r="J44" i="24"/>
  <c r="P43" i="24"/>
  <c r="J43" i="24"/>
  <c r="P42" i="24"/>
  <c r="M42" i="24"/>
  <c r="J42" i="24"/>
  <c r="P41" i="24"/>
  <c r="M41" i="24"/>
  <c r="J41" i="24"/>
  <c r="P40" i="24"/>
  <c r="M40" i="24"/>
  <c r="J40" i="24"/>
  <c r="P39" i="24"/>
  <c r="M39" i="24"/>
  <c r="J39" i="24"/>
  <c r="P38" i="24"/>
  <c r="M38" i="24"/>
  <c r="J38" i="24"/>
  <c r="P37" i="24"/>
  <c r="M37" i="24"/>
  <c r="J37" i="24"/>
  <c r="P36" i="24"/>
  <c r="M36" i="24"/>
  <c r="J36" i="24"/>
  <c r="P35" i="24"/>
  <c r="M35" i="24"/>
  <c r="J35" i="24"/>
  <c r="P34" i="24"/>
  <c r="M34" i="24"/>
  <c r="J34" i="24"/>
  <c r="P33" i="24"/>
  <c r="U33" i="24" s="1"/>
  <c r="J33" i="24"/>
  <c r="P32" i="24"/>
  <c r="M32" i="24"/>
  <c r="J32" i="24"/>
  <c r="P31" i="24"/>
  <c r="M31" i="24"/>
  <c r="J31" i="24"/>
  <c r="P30" i="24"/>
  <c r="M30" i="24"/>
  <c r="J30" i="24"/>
  <c r="P29" i="24"/>
  <c r="M29" i="24"/>
  <c r="J29" i="24"/>
  <c r="P28" i="24"/>
  <c r="M28" i="24"/>
  <c r="J28" i="24"/>
  <c r="AB27" i="24"/>
  <c r="P27" i="24"/>
  <c r="J27" i="24"/>
  <c r="G13" i="24"/>
  <c r="H13" i="6" s="1"/>
  <c r="G12" i="24"/>
  <c r="H12" i="6" s="1"/>
  <c r="G10" i="24"/>
  <c r="G6" i="24"/>
  <c r="G5" i="24"/>
  <c r="D9" i="23"/>
  <c r="K9" i="23"/>
  <c r="J9" i="23"/>
  <c r="J8" i="23"/>
  <c r="K7" i="23"/>
  <c r="J7" i="23"/>
  <c r="K6" i="23"/>
  <c r="J6" i="23"/>
  <c r="K5" i="23"/>
  <c r="D8" i="23"/>
  <c r="D7" i="23"/>
  <c r="D6" i="23"/>
  <c r="J41" i="16"/>
  <c r="S43" i="24" l="1"/>
  <c r="Q31" i="24"/>
  <c r="V31" i="24" s="1"/>
  <c r="T34" i="24"/>
  <c r="T38" i="24"/>
  <c r="S42" i="24"/>
  <c r="U61" i="25"/>
  <c r="U181" i="25"/>
  <c r="Q29" i="24"/>
  <c r="V29" i="24" s="1"/>
  <c r="Q156" i="25"/>
  <c r="V156" i="25" s="1"/>
  <c r="S59" i="25"/>
  <c r="U67" i="25"/>
  <c r="T79" i="25"/>
  <c r="Q87" i="25"/>
  <c r="V87" i="25" s="1"/>
  <c r="Q119" i="25"/>
  <c r="V119" i="25" s="1"/>
  <c r="Q143" i="25"/>
  <c r="V143" i="25" s="1"/>
  <c r="Q179" i="25"/>
  <c r="V179" i="25" s="1"/>
  <c r="Q183" i="25"/>
  <c r="V183" i="25" s="1"/>
  <c r="T138" i="24"/>
  <c r="T94" i="25"/>
  <c r="T98" i="25"/>
  <c r="T126" i="25"/>
  <c r="U44" i="25"/>
  <c r="Q76" i="25"/>
  <c r="V76" i="25" s="1"/>
  <c r="Q48" i="24"/>
  <c r="V48" i="24" s="1"/>
  <c r="T51" i="24"/>
  <c r="T60" i="24"/>
  <c r="T76" i="24"/>
  <c r="Q83" i="24"/>
  <c r="V83" i="24" s="1"/>
  <c r="Q84" i="24"/>
  <c r="V84" i="24" s="1"/>
  <c r="Q88" i="24"/>
  <c r="V88" i="24" s="1"/>
  <c r="U95" i="24"/>
  <c r="Q100" i="24"/>
  <c r="V100" i="24" s="1"/>
  <c r="U108" i="24"/>
  <c r="U116" i="24"/>
  <c r="Q120" i="24"/>
  <c r="V120" i="24" s="1"/>
  <c r="U124" i="24"/>
  <c r="U144" i="24"/>
  <c r="Q148" i="24"/>
  <c r="V148" i="24" s="1"/>
  <c r="Q139" i="24"/>
  <c r="V139" i="24" s="1"/>
  <c r="Q161" i="25"/>
  <c r="V161" i="25" s="1"/>
  <c r="Q169" i="25"/>
  <c r="V169" i="25" s="1"/>
  <c r="U163" i="25"/>
  <c r="T27" i="24"/>
  <c r="Q50" i="24"/>
  <c r="V50" i="24" s="1"/>
  <c r="T54" i="24"/>
  <c r="T58" i="24"/>
  <c r="T62" i="24"/>
  <c r="U69" i="24"/>
  <c r="T70" i="24"/>
  <c r="T74" i="24"/>
  <c r="U81" i="24"/>
  <c r="Q85" i="24"/>
  <c r="V85" i="24" s="1"/>
  <c r="S90" i="24"/>
  <c r="S94" i="24"/>
  <c r="U117" i="24"/>
  <c r="U36" i="25"/>
  <c r="T74" i="25"/>
  <c r="U145" i="24"/>
  <c r="Q68" i="24"/>
  <c r="V68" i="24" s="1"/>
  <c r="U97" i="24"/>
  <c r="T104" i="24"/>
  <c r="U105" i="24"/>
  <c r="Q109" i="24"/>
  <c r="V109" i="24" s="1"/>
  <c r="T50" i="25"/>
  <c r="T58" i="25"/>
  <c r="Q165" i="25"/>
  <c r="V165" i="25" s="1"/>
  <c r="Q49" i="25"/>
  <c r="V49" i="25" s="1"/>
  <c r="Q53" i="25"/>
  <c r="V53" i="25" s="1"/>
  <c r="U105" i="25"/>
  <c r="U121" i="25"/>
  <c r="Q141" i="25"/>
  <c r="V141" i="25" s="1"/>
  <c r="Q173" i="25"/>
  <c r="V173" i="25" s="1"/>
  <c r="Q177" i="25"/>
  <c r="V177" i="25" s="1"/>
  <c r="T35" i="24"/>
  <c r="T43" i="24"/>
  <c r="S46" i="24"/>
  <c r="U91" i="24"/>
  <c r="S99" i="24"/>
  <c r="T111" i="24"/>
  <c r="T130" i="24"/>
  <c r="Q132" i="24"/>
  <c r="V132" i="24" s="1"/>
  <c r="T133" i="24"/>
  <c r="R28" i="24"/>
  <c r="Q95" i="25"/>
  <c r="V95" i="25" s="1"/>
  <c r="T96" i="25"/>
  <c r="Q99" i="25"/>
  <c r="V99" i="25" s="1"/>
  <c r="Q103" i="25"/>
  <c r="V103" i="25" s="1"/>
  <c r="Q111" i="25"/>
  <c r="V111" i="25" s="1"/>
  <c r="T112" i="25"/>
  <c r="Q115" i="25"/>
  <c r="V115" i="25" s="1"/>
  <c r="Q127" i="25"/>
  <c r="V127" i="25" s="1"/>
  <c r="U143" i="25"/>
  <c r="U156" i="25"/>
  <c r="U161" i="25"/>
  <c r="U171" i="25"/>
  <c r="U37" i="24"/>
  <c r="S41" i="24"/>
  <c r="Q46" i="24"/>
  <c r="V46" i="24" s="1"/>
  <c r="U72" i="24"/>
  <c r="Q73" i="24"/>
  <c r="V73" i="24" s="1"/>
  <c r="Q95" i="24"/>
  <c r="V95" i="24" s="1"/>
  <c r="S102" i="24"/>
  <c r="S106" i="24"/>
  <c r="R48" i="25"/>
  <c r="T52" i="25"/>
  <c r="T57" i="25"/>
  <c r="T82" i="25"/>
  <c r="T86" i="25"/>
  <c r="U91" i="25"/>
  <c r="Q107" i="25"/>
  <c r="V107" i="25" s="1"/>
  <c r="Q163" i="25"/>
  <c r="V163" i="25" s="1"/>
  <c r="Q167" i="25"/>
  <c r="V167" i="25" s="1"/>
  <c r="Q181" i="25"/>
  <c r="V181" i="25" s="1"/>
  <c r="D5" i="23"/>
  <c r="R32" i="24"/>
  <c r="U113" i="24"/>
  <c r="U125" i="24"/>
  <c r="Q133" i="24"/>
  <c r="V133" i="24" s="1"/>
  <c r="S141" i="24"/>
  <c r="T116" i="24"/>
  <c r="T102" i="25"/>
  <c r="T110" i="25"/>
  <c r="T114" i="25"/>
  <c r="T118" i="25"/>
  <c r="U123" i="25"/>
  <c r="U165" i="25"/>
  <c r="U169" i="25"/>
  <c r="Q171" i="25"/>
  <c r="V171" i="25" s="1"/>
  <c r="Q175" i="25"/>
  <c r="V175" i="25" s="1"/>
  <c r="U179" i="25"/>
  <c r="L6" i="23"/>
  <c r="S39" i="24"/>
  <c r="T49" i="24"/>
  <c r="S52" i="24"/>
  <c r="U56" i="24"/>
  <c r="Q57" i="24"/>
  <c r="V57" i="24" s="1"/>
  <c r="T65" i="24"/>
  <c r="T78" i="24"/>
  <c r="Q87" i="24"/>
  <c r="V87" i="24" s="1"/>
  <c r="T90" i="24"/>
  <c r="Q93" i="24"/>
  <c r="V93" i="24" s="1"/>
  <c r="S98" i="24"/>
  <c r="U99" i="24"/>
  <c r="Q103" i="24"/>
  <c r="V103" i="24" s="1"/>
  <c r="R40" i="25"/>
  <c r="U53" i="25"/>
  <c r="Q83" i="25"/>
  <c r="V83" i="25" s="1"/>
  <c r="U89" i="25"/>
  <c r="T146" i="25"/>
  <c r="T154" i="25"/>
  <c r="U173" i="25"/>
  <c r="U177" i="25"/>
  <c r="S51" i="24"/>
  <c r="U84" i="24"/>
  <c r="T112" i="24"/>
  <c r="T118" i="24"/>
  <c r="U120" i="24"/>
  <c r="T151" i="24"/>
  <c r="R151" i="24"/>
  <c r="Q44" i="25"/>
  <c r="V44" i="25" s="1"/>
  <c r="T152" i="25"/>
  <c r="U186" i="25"/>
  <c r="U28" i="24"/>
  <c r="T29" i="24"/>
  <c r="T30" i="24"/>
  <c r="T36" i="24"/>
  <c r="R37" i="24"/>
  <c r="Q38" i="24"/>
  <c r="V38" i="24" s="1"/>
  <c r="T45" i="24"/>
  <c r="T57" i="24"/>
  <c r="U61" i="24"/>
  <c r="T68" i="24"/>
  <c r="Q76" i="24"/>
  <c r="V76" i="24" s="1"/>
  <c r="T81" i="24"/>
  <c r="T92" i="24"/>
  <c r="U96" i="24"/>
  <c r="U100" i="24"/>
  <c r="Q108" i="24"/>
  <c r="V108" i="24" s="1"/>
  <c r="T113" i="24"/>
  <c r="T122" i="24"/>
  <c r="Q124" i="24"/>
  <c r="V124" i="24" s="1"/>
  <c r="U131" i="24"/>
  <c r="T139" i="24"/>
  <c r="U148" i="24"/>
  <c r="G8" i="25"/>
  <c r="G7" i="25" s="1"/>
  <c r="U60" i="25"/>
  <c r="T61" i="25"/>
  <c r="Q65" i="25"/>
  <c r="V65" i="25" s="1"/>
  <c r="T66" i="25"/>
  <c r="Q69" i="25"/>
  <c r="V69" i="25" s="1"/>
  <c r="U87" i="25"/>
  <c r="T88" i="25"/>
  <c r="U97" i="25"/>
  <c r="T106" i="25"/>
  <c r="U119" i="25"/>
  <c r="T120" i="25"/>
  <c r="Q140" i="25"/>
  <c r="V140" i="25" s="1"/>
  <c r="T141" i="25"/>
  <c r="T156" i="25"/>
  <c r="U167" i="25"/>
  <c r="U175" i="25"/>
  <c r="U183" i="25"/>
  <c r="S146" i="25"/>
  <c r="L9" i="23"/>
  <c r="U32" i="24"/>
  <c r="S33" i="24"/>
  <c r="Q34" i="24"/>
  <c r="V34" i="24" s="1"/>
  <c r="T40" i="24"/>
  <c r="T46" i="24"/>
  <c r="U48" i="24"/>
  <c r="T53" i="24"/>
  <c r="Q60" i="24"/>
  <c r="V60" i="24" s="1"/>
  <c r="U64" i="24"/>
  <c r="Q65" i="24"/>
  <c r="V65" i="24" s="1"/>
  <c r="T66" i="24"/>
  <c r="T73" i="24"/>
  <c r="U77" i="24"/>
  <c r="T82" i="24"/>
  <c r="U85" i="24"/>
  <c r="T88" i="24"/>
  <c r="T93" i="24"/>
  <c r="T97" i="24"/>
  <c r="Q99" i="24"/>
  <c r="V99" i="24" s="1"/>
  <c r="T103" i="24"/>
  <c r="T105" i="24"/>
  <c r="T117" i="24"/>
  <c r="Q121" i="24"/>
  <c r="V121" i="24" s="1"/>
  <c r="U129" i="24"/>
  <c r="Q136" i="24"/>
  <c r="V136" i="24" s="1"/>
  <c r="Q141" i="24"/>
  <c r="V141" i="24" s="1"/>
  <c r="T147" i="24"/>
  <c r="R29" i="25"/>
  <c r="T36" i="25"/>
  <c r="U40" i="25"/>
  <c r="U48" i="25"/>
  <c r="U49" i="25"/>
  <c r="U51" i="25"/>
  <c r="T56" i="25"/>
  <c r="U57" i="25"/>
  <c r="T68" i="25"/>
  <c r="S71" i="25"/>
  <c r="U81" i="25"/>
  <c r="T90" i="25"/>
  <c r="Q91" i="25"/>
  <c r="V91" i="25" s="1"/>
  <c r="U103" i="25"/>
  <c r="T104" i="25"/>
  <c r="U107" i="25"/>
  <c r="U113" i="25"/>
  <c r="T122" i="25"/>
  <c r="Q123" i="25"/>
  <c r="V123" i="25" s="1"/>
  <c r="Q159" i="25"/>
  <c r="V159" i="25" s="1"/>
  <c r="U191" i="25"/>
  <c r="T72" i="25"/>
  <c r="R72" i="25"/>
  <c r="T139" i="25"/>
  <c r="U139" i="25"/>
  <c r="G8" i="24"/>
  <c r="U29" i="24"/>
  <c r="U34" i="24"/>
  <c r="G9" i="24"/>
  <c r="U38" i="24"/>
  <c r="T56" i="24"/>
  <c r="U57" i="24"/>
  <c r="U60" i="24"/>
  <c r="Q61" i="24"/>
  <c r="V61" i="24" s="1"/>
  <c r="T64" i="24"/>
  <c r="U65" i="24"/>
  <c r="U68" i="24"/>
  <c r="Q69" i="24"/>
  <c r="V69" i="24" s="1"/>
  <c r="T72" i="24"/>
  <c r="U73" i="24"/>
  <c r="U76" i="24"/>
  <c r="Q77" i="24"/>
  <c r="V77" i="24" s="1"/>
  <c r="Q80" i="24"/>
  <c r="V80" i="24" s="1"/>
  <c r="T83" i="24"/>
  <c r="S85" i="24"/>
  <c r="Q96" i="24"/>
  <c r="V96" i="24" s="1"/>
  <c r="T100" i="24"/>
  <c r="U103" i="24"/>
  <c r="U104" i="24"/>
  <c r="T108" i="24"/>
  <c r="Q111" i="24"/>
  <c r="V111" i="24" s="1"/>
  <c r="U112" i="24"/>
  <c r="T121" i="24"/>
  <c r="T125" i="24"/>
  <c r="T129" i="24"/>
  <c r="T131" i="24"/>
  <c r="U136" i="24"/>
  <c r="U139" i="24"/>
  <c r="U140" i="24"/>
  <c r="S43" i="25"/>
  <c r="S101" i="25"/>
  <c r="S129" i="25"/>
  <c r="T130" i="25"/>
  <c r="U130" i="25"/>
  <c r="Q130" i="25"/>
  <c r="V130" i="25" s="1"/>
  <c r="S133" i="25"/>
  <c r="T134" i="25"/>
  <c r="U134" i="25"/>
  <c r="Q134" i="25"/>
  <c r="V134" i="25" s="1"/>
  <c r="S137" i="25"/>
  <c r="T149" i="25"/>
  <c r="Q149" i="25"/>
  <c r="V149" i="25" s="1"/>
  <c r="T153" i="25"/>
  <c r="U153" i="25"/>
  <c r="S187" i="25"/>
  <c r="U187" i="25"/>
  <c r="Q187" i="25"/>
  <c r="V187" i="25" s="1"/>
  <c r="T45" i="25"/>
  <c r="U45" i="25"/>
  <c r="Q45" i="25"/>
  <c r="V45" i="25" s="1"/>
  <c r="S149" i="25"/>
  <c r="S113" i="25"/>
  <c r="S97" i="25"/>
  <c r="S81" i="25"/>
  <c r="S67" i="25"/>
  <c r="S189" i="25"/>
  <c r="S154" i="25"/>
  <c r="S76" i="25"/>
  <c r="S75" i="25"/>
  <c r="S183" i="25"/>
  <c r="S181" i="25"/>
  <c r="S179" i="25"/>
  <c r="S177" i="25"/>
  <c r="S175" i="25"/>
  <c r="S173" i="25"/>
  <c r="S171" i="25"/>
  <c r="S169" i="25"/>
  <c r="S167" i="25"/>
  <c r="S165" i="25"/>
  <c r="S163" i="25"/>
  <c r="S161" i="25"/>
  <c r="S141" i="25"/>
  <c r="S139" i="25"/>
  <c r="S138" i="25"/>
  <c r="S121" i="25"/>
  <c r="S105" i="25"/>
  <c r="S89" i="25"/>
  <c r="S51" i="25"/>
  <c r="L7" i="23"/>
  <c r="G11" i="24"/>
  <c r="S28" i="24"/>
  <c r="S29" i="24"/>
  <c r="S32" i="24"/>
  <c r="S34" i="24"/>
  <c r="S37" i="24"/>
  <c r="S38" i="24"/>
  <c r="S40" i="24"/>
  <c r="U41" i="24"/>
  <c r="T42" i="24"/>
  <c r="U46" i="24"/>
  <c r="T47" i="24"/>
  <c r="Q49" i="24"/>
  <c r="V49" i="24" s="1"/>
  <c r="T50" i="24"/>
  <c r="U52" i="24"/>
  <c r="Q56" i="24"/>
  <c r="V56" i="24" s="1"/>
  <c r="T61" i="24"/>
  <c r="Q64" i="24"/>
  <c r="V64" i="24" s="1"/>
  <c r="T69" i="24"/>
  <c r="Q72" i="24"/>
  <c r="V72" i="24" s="1"/>
  <c r="T77" i="24"/>
  <c r="T80" i="24"/>
  <c r="S83" i="24"/>
  <c r="T84" i="24"/>
  <c r="T85" i="24"/>
  <c r="U87" i="24"/>
  <c r="Q91" i="24"/>
  <c r="V91" i="24" s="1"/>
  <c r="U93" i="24"/>
  <c r="T95" i="24"/>
  <c r="T96" i="24"/>
  <c r="Q104" i="24"/>
  <c r="V104" i="24" s="1"/>
  <c r="U111" i="24"/>
  <c r="Q112" i="24"/>
  <c r="V112" i="24" s="1"/>
  <c r="Q116" i="24"/>
  <c r="V116" i="24" s="1"/>
  <c r="T120" i="24"/>
  <c r="U121" i="24"/>
  <c r="Q129" i="24"/>
  <c r="V129" i="24" s="1"/>
  <c r="Q131" i="24"/>
  <c r="V131" i="24" s="1"/>
  <c r="U132" i="24"/>
  <c r="Q140" i="24"/>
  <c r="V140" i="24" s="1"/>
  <c r="U141" i="24"/>
  <c r="T141" i="24"/>
  <c r="S144" i="25"/>
  <c r="T144" i="25"/>
  <c r="S158" i="25"/>
  <c r="Q191" i="25"/>
  <c r="V191" i="25" s="1"/>
  <c r="T144" i="24"/>
  <c r="Q144" i="24"/>
  <c r="V144" i="24" s="1"/>
  <c r="H10" i="6"/>
  <c r="S31" i="24"/>
  <c r="R33" i="24"/>
  <c r="S36" i="24"/>
  <c r="R41" i="24"/>
  <c r="R43" i="24"/>
  <c r="Q44" i="24"/>
  <c r="V44" i="24" s="1"/>
  <c r="R49" i="24"/>
  <c r="R51" i="24"/>
  <c r="U83" i="24"/>
  <c r="R90" i="24"/>
  <c r="Q107" i="24"/>
  <c r="V107" i="24" s="1"/>
  <c r="Q125" i="24"/>
  <c r="V125" i="24" s="1"/>
  <c r="T156" i="24"/>
  <c r="U156" i="24"/>
  <c r="Q156" i="24"/>
  <c r="V156" i="24" s="1"/>
  <c r="T37" i="25"/>
  <c r="U37" i="25"/>
  <c r="Q37" i="25"/>
  <c r="V37" i="25" s="1"/>
  <c r="U64" i="25"/>
  <c r="R64" i="25"/>
  <c r="T73" i="25"/>
  <c r="U73" i="25"/>
  <c r="Q73" i="25"/>
  <c r="V73" i="25" s="1"/>
  <c r="S85" i="25"/>
  <c r="S117" i="25"/>
  <c r="U140" i="25"/>
  <c r="U151" i="25"/>
  <c r="Q151" i="25"/>
  <c r="V151" i="25" s="1"/>
  <c r="S155" i="25"/>
  <c r="Q155" i="25"/>
  <c r="V155" i="25" s="1"/>
  <c r="S157" i="25"/>
  <c r="T157" i="25"/>
  <c r="T152" i="24"/>
  <c r="T155" i="24"/>
  <c r="G11" i="25"/>
  <c r="T31" i="25"/>
  <c r="S36" i="25"/>
  <c r="U56" i="25"/>
  <c r="S63" i="25"/>
  <c r="T64" i="25"/>
  <c r="T65" i="25"/>
  <c r="U68" i="25"/>
  <c r="T69" i="25"/>
  <c r="U75" i="25"/>
  <c r="U76" i="25"/>
  <c r="U82" i="25"/>
  <c r="T83" i="25"/>
  <c r="U94" i="25"/>
  <c r="T95" i="25"/>
  <c r="U98" i="25"/>
  <c r="T99" i="25"/>
  <c r="U110" i="25"/>
  <c r="T111" i="25"/>
  <c r="U114" i="25"/>
  <c r="T115" i="25"/>
  <c r="U126" i="25"/>
  <c r="T127" i="25"/>
  <c r="U129" i="25"/>
  <c r="U133" i="25"/>
  <c r="U137" i="25"/>
  <c r="U149" i="25"/>
  <c r="T150" i="25"/>
  <c r="S152" i="25"/>
  <c r="T155" i="25"/>
  <c r="U158" i="25"/>
  <c r="U190" i="25"/>
  <c r="T191" i="25"/>
  <c r="Q152" i="24"/>
  <c r="V152" i="24" s="1"/>
  <c r="S33" i="25"/>
  <c r="S35" i="25"/>
  <c r="S55" i="25"/>
  <c r="S93" i="25"/>
  <c r="S109" i="25"/>
  <c r="S125" i="25"/>
  <c r="S131" i="25"/>
  <c r="S135" i="25"/>
  <c r="T148" i="24"/>
  <c r="U152" i="24"/>
  <c r="G10" i="25"/>
  <c r="S29" i="25"/>
  <c r="U33" i="25"/>
  <c r="Q36" i="25"/>
  <c r="V36" i="25" s="1"/>
  <c r="S39" i="25"/>
  <c r="T40" i="25"/>
  <c r="T44" i="25"/>
  <c r="S47" i="25"/>
  <c r="T48" i="25"/>
  <c r="T49" i="25"/>
  <c r="U52" i="25"/>
  <c r="T53" i="25"/>
  <c r="R56" i="25"/>
  <c r="Q57" i="25"/>
  <c r="V57" i="25" s="1"/>
  <c r="U59" i="25"/>
  <c r="T60" i="25"/>
  <c r="Q61" i="25"/>
  <c r="V61" i="25" s="1"/>
  <c r="U65" i="25"/>
  <c r="U69" i="25"/>
  <c r="U72" i="25"/>
  <c r="Q78" i="25"/>
  <c r="V78" i="25" s="1"/>
  <c r="S79" i="25"/>
  <c r="U83" i="25"/>
  <c r="U86" i="25"/>
  <c r="T87" i="25"/>
  <c r="U90" i="25"/>
  <c r="T91" i="25"/>
  <c r="U95" i="25"/>
  <c r="U99" i="25"/>
  <c r="U102" i="25"/>
  <c r="T103" i="25"/>
  <c r="U106" i="25"/>
  <c r="T107" i="25"/>
  <c r="U111" i="25"/>
  <c r="U115" i="25"/>
  <c r="U118" i="25"/>
  <c r="T119" i="25"/>
  <c r="U122" i="25"/>
  <c r="T123" i="25"/>
  <c r="U127" i="25"/>
  <c r="U131" i="25"/>
  <c r="S134" i="25"/>
  <c r="U135" i="25"/>
  <c r="T138" i="25"/>
  <c r="Q139" i="25"/>
  <c r="V139" i="25" s="1"/>
  <c r="U141" i="25"/>
  <c r="U155" i="25"/>
  <c r="S156" i="25"/>
  <c r="S159" i="25"/>
  <c r="T161" i="25"/>
  <c r="T163" i="25"/>
  <c r="T165" i="25"/>
  <c r="T167" i="25"/>
  <c r="S191" i="25"/>
  <c r="R68" i="25"/>
  <c r="S92" i="25"/>
  <c r="U92" i="25"/>
  <c r="Q92" i="25"/>
  <c r="V92" i="25" s="1"/>
  <c r="T92" i="25"/>
  <c r="S100" i="25"/>
  <c r="U100" i="25"/>
  <c r="Q100" i="25"/>
  <c r="V100" i="25" s="1"/>
  <c r="T100" i="25"/>
  <c r="S124" i="25"/>
  <c r="U124" i="25"/>
  <c r="Q124" i="25"/>
  <c r="V124" i="25" s="1"/>
  <c r="T124" i="25"/>
  <c r="U29" i="25"/>
  <c r="S31" i="25"/>
  <c r="R36" i="25"/>
  <c r="S38" i="25"/>
  <c r="U38" i="25"/>
  <c r="Q38" i="25"/>
  <c r="V38" i="25" s="1"/>
  <c r="S46" i="25"/>
  <c r="U46" i="25"/>
  <c r="Q46" i="25"/>
  <c r="V46" i="25" s="1"/>
  <c r="S54" i="25"/>
  <c r="U54" i="25"/>
  <c r="Q54" i="25"/>
  <c r="V54" i="25" s="1"/>
  <c r="S62" i="25"/>
  <c r="U62" i="25"/>
  <c r="Q62" i="25"/>
  <c r="V62" i="25" s="1"/>
  <c r="S70" i="25"/>
  <c r="U70" i="25"/>
  <c r="Q70" i="25"/>
  <c r="V70" i="25" s="1"/>
  <c r="R143" i="25"/>
  <c r="S80" i="25"/>
  <c r="U80" i="25"/>
  <c r="T80" i="25"/>
  <c r="Q80" i="25"/>
  <c r="V80" i="25" s="1"/>
  <c r="S84" i="25"/>
  <c r="U84" i="25"/>
  <c r="Q84" i="25"/>
  <c r="V84" i="25" s="1"/>
  <c r="T84" i="25"/>
  <c r="S116" i="25"/>
  <c r="U116" i="25"/>
  <c r="Q116" i="25"/>
  <c r="V116" i="25" s="1"/>
  <c r="T116" i="25"/>
  <c r="T29" i="25"/>
  <c r="Q33" i="25"/>
  <c r="V33" i="25" s="1"/>
  <c r="U35" i="25"/>
  <c r="T38" i="25"/>
  <c r="U39" i="25"/>
  <c r="S42" i="25"/>
  <c r="U42" i="25"/>
  <c r="Q42" i="25"/>
  <c r="V42" i="25" s="1"/>
  <c r="R44" i="25"/>
  <c r="T46" i="25"/>
  <c r="U47" i="25"/>
  <c r="R52" i="25"/>
  <c r="T54" i="25"/>
  <c r="U55" i="25"/>
  <c r="R60" i="25"/>
  <c r="T62" i="25"/>
  <c r="U63" i="25"/>
  <c r="T70" i="25"/>
  <c r="U71" i="25"/>
  <c r="U77" i="25"/>
  <c r="Q77" i="25"/>
  <c r="V77" i="25" s="1"/>
  <c r="T77" i="25"/>
  <c r="S77" i="25"/>
  <c r="U31" i="25"/>
  <c r="Q31" i="25"/>
  <c r="V31" i="25" s="1"/>
  <c r="S108" i="25"/>
  <c r="U108" i="25"/>
  <c r="Q108" i="25"/>
  <c r="V108" i="25" s="1"/>
  <c r="T108" i="25"/>
  <c r="R189" i="25"/>
  <c r="R185" i="25"/>
  <c r="R181" i="25"/>
  <c r="R177" i="25"/>
  <c r="R173" i="25"/>
  <c r="R169" i="25"/>
  <c r="R165" i="25"/>
  <c r="R161" i="25"/>
  <c r="R192" i="25"/>
  <c r="R188" i="25"/>
  <c r="R184" i="25"/>
  <c r="R191" i="25"/>
  <c r="W191" i="25" s="1"/>
  <c r="R187" i="25"/>
  <c r="R183" i="25"/>
  <c r="R179" i="25"/>
  <c r="W179" i="25" s="1"/>
  <c r="R175" i="25"/>
  <c r="R171" i="25"/>
  <c r="R167" i="25"/>
  <c r="W167" i="25" s="1"/>
  <c r="R163" i="25"/>
  <c r="R186" i="25"/>
  <c r="R157" i="25"/>
  <c r="R153" i="25"/>
  <c r="R149" i="25"/>
  <c r="R145" i="25"/>
  <c r="R141" i="25"/>
  <c r="W141" i="25" s="1"/>
  <c r="R156" i="25"/>
  <c r="R190" i="25"/>
  <c r="R182" i="25"/>
  <c r="R180" i="25"/>
  <c r="R178" i="25"/>
  <c r="R176" i="25"/>
  <c r="R174" i="25"/>
  <c r="R172" i="25"/>
  <c r="R170" i="25"/>
  <c r="R168" i="25"/>
  <c r="R166" i="25"/>
  <c r="R164" i="25"/>
  <c r="R162" i="25"/>
  <c r="R160" i="25"/>
  <c r="R159" i="25"/>
  <c r="R155" i="25"/>
  <c r="R147" i="25"/>
  <c r="R139" i="25"/>
  <c r="W139" i="25" s="1"/>
  <c r="R136" i="25"/>
  <c r="R132" i="25"/>
  <c r="R128" i="25"/>
  <c r="R150" i="25"/>
  <c r="R148" i="25"/>
  <c r="R142" i="25"/>
  <c r="R140" i="25"/>
  <c r="R135" i="25"/>
  <c r="R131" i="25"/>
  <c r="R146" i="25"/>
  <c r="R125" i="25"/>
  <c r="R121" i="25"/>
  <c r="R117" i="25"/>
  <c r="R113" i="25"/>
  <c r="R109" i="25"/>
  <c r="R105" i="25"/>
  <c r="R101" i="25"/>
  <c r="R97" i="25"/>
  <c r="R93" i="25"/>
  <c r="R89" i="25"/>
  <c r="R85" i="25"/>
  <c r="R81" i="25"/>
  <c r="R151" i="25"/>
  <c r="R144" i="25"/>
  <c r="R134" i="25"/>
  <c r="R130" i="25"/>
  <c r="R124" i="25"/>
  <c r="R120" i="25"/>
  <c r="R116" i="25"/>
  <c r="R112" i="25"/>
  <c r="R108" i="25"/>
  <c r="R104" i="25"/>
  <c r="R100" i="25"/>
  <c r="R96" i="25"/>
  <c r="R92" i="25"/>
  <c r="R88" i="25"/>
  <c r="R84" i="25"/>
  <c r="R80" i="25"/>
  <c r="R76" i="25"/>
  <c r="R158" i="25"/>
  <c r="R154" i="25"/>
  <c r="R138" i="25"/>
  <c r="R137" i="25"/>
  <c r="R133" i="25"/>
  <c r="R129" i="25"/>
  <c r="R127" i="25"/>
  <c r="W127" i="25" s="1"/>
  <c r="R123" i="25"/>
  <c r="R119" i="25"/>
  <c r="R115" i="25"/>
  <c r="W115" i="25" s="1"/>
  <c r="R111" i="25"/>
  <c r="R107" i="25"/>
  <c r="R103" i="25"/>
  <c r="R99" i="25"/>
  <c r="W99" i="25" s="1"/>
  <c r="R95" i="25"/>
  <c r="R91" i="25"/>
  <c r="W91" i="25" s="1"/>
  <c r="R87" i="25"/>
  <c r="W87" i="25" s="1"/>
  <c r="R83" i="25"/>
  <c r="R152" i="25"/>
  <c r="R126" i="25"/>
  <c r="R118" i="25"/>
  <c r="R110" i="25"/>
  <c r="R102" i="25"/>
  <c r="R94" i="25"/>
  <c r="R86" i="25"/>
  <c r="R79" i="25"/>
  <c r="R75" i="25"/>
  <c r="R71" i="25"/>
  <c r="R67" i="25"/>
  <c r="R63" i="25"/>
  <c r="R59" i="25"/>
  <c r="R55" i="25"/>
  <c r="R51" i="25"/>
  <c r="R47" i="25"/>
  <c r="R43" i="25"/>
  <c r="R39" i="25"/>
  <c r="R35" i="25"/>
  <c r="R74" i="25"/>
  <c r="R70" i="25"/>
  <c r="R66" i="25"/>
  <c r="R62" i="25"/>
  <c r="W62" i="25" s="1"/>
  <c r="R58" i="25"/>
  <c r="R54" i="25"/>
  <c r="R50" i="25"/>
  <c r="R46" i="25"/>
  <c r="R42" i="25"/>
  <c r="R38" i="25"/>
  <c r="R31" i="25"/>
  <c r="R122" i="25"/>
  <c r="R114" i="25"/>
  <c r="R106" i="25"/>
  <c r="R98" i="25"/>
  <c r="R90" i="25"/>
  <c r="R82" i="25"/>
  <c r="R77" i="25"/>
  <c r="R73" i="25"/>
  <c r="W73" i="25" s="1"/>
  <c r="R69" i="25"/>
  <c r="R65" i="25"/>
  <c r="R61" i="25"/>
  <c r="R57" i="25"/>
  <c r="R53" i="25"/>
  <c r="W53" i="25" s="1"/>
  <c r="R49" i="25"/>
  <c r="R45" i="25"/>
  <c r="R37" i="25"/>
  <c r="R33" i="25"/>
  <c r="Q29" i="25"/>
  <c r="V29" i="25" s="1"/>
  <c r="T33" i="25"/>
  <c r="T42" i="25"/>
  <c r="U43" i="25"/>
  <c r="S50" i="25"/>
  <c r="U50" i="25"/>
  <c r="Q50" i="25"/>
  <c r="V50" i="25" s="1"/>
  <c r="S58" i="25"/>
  <c r="U58" i="25"/>
  <c r="Q58" i="25"/>
  <c r="V58" i="25" s="1"/>
  <c r="S66" i="25"/>
  <c r="U66" i="25"/>
  <c r="Q66" i="25"/>
  <c r="V66" i="25" s="1"/>
  <c r="S74" i="25"/>
  <c r="U74" i="25"/>
  <c r="Q74" i="25"/>
  <c r="V74" i="25" s="1"/>
  <c r="R78" i="25"/>
  <c r="S148" i="25"/>
  <c r="T148" i="25"/>
  <c r="U148" i="25"/>
  <c r="Q148" i="25"/>
  <c r="V148" i="25" s="1"/>
  <c r="T35" i="25"/>
  <c r="T39" i="25"/>
  <c r="S40" i="25"/>
  <c r="T43" i="25"/>
  <c r="S44" i="25"/>
  <c r="T47" i="25"/>
  <c r="S48" i="25"/>
  <c r="T51" i="25"/>
  <c r="S52" i="25"/>
  <c r="T55" i="25"/>
  <c r="S56" i="25"/>
  <c r="T59" i="25"/>
  <c r="S60" i="25"/>
  <c r="T63" i="25"/>
  <c r="S64" i="25"/>
  <c r="T67" i="25"/>
  <c r="S68" i="25"/>
  <c r="T71" i="25"/>
  <c r="S72" i="25"/>
  <c r="T75" i="25"/>
  <c r="T76" i="25"/>
  <c r="S78" i="25"/>
  <c r="U79" i="25"/>
  <c r="U85" i="25"/>
  <c r="U93" i="25"/>
  <c r="U101" i="25"/>
  <c r="U109" i="25"/>
  <c r="U117" i="25"/>
  <c r="U125" i="25"/>
  <c r="S145" i="25"/>
  <c r="Q145" i="25"/>
  <c r="V145" i="25" s="1"/>
  <c r="U145" i="25"/>
  <c r="T145" i="25"/>
  <c r="Q35" i="25"/>
  <c r="V35" i="25" s="1"/>
  <c r="S37" i="25"/>
  <c r="Q39" i="25"/>
  <c r="V39" i="25" s="1"/>
  <c r="Q43" i="25"/>
  <c r="V43" i="25" s="1"/>
  <c r="S45" i="25"/>
  <c r="Q47" i="25"/>
  <c r="V47" i="25" s="1"/>
  <c r="S49" i="25"/>
  <c r="Q51" i="25"/>
  <c r="V51" i="25" s="1"/>
  <c r="S53" i="25"/>
  <c r="Q55" i="25"/>
  <c r="V55" i="25" s="1"/>
  <c r="S57" i="25"/>
  <c r="Q59" i="25"/>
  <c r="V59" i="25" s="1"/>
  <c r="S61" i="25"/>
  <c r="Q63" i="25"/>
  <c r="V63" i="25" s="1"/>
  <c r="S65" i="25"/>
  <c r="Q67" i="25"/>
  <c r="V67" i="25" s="1"/>
  <c r="S69" i="25"/>
  <c r="Q71" i="25"/>
  <c r="V71" i="25" s="1"/>
  <c r="S73" i="25"/>
  <c r="Q75" i="25"/>
  <c r="V75" i="25" s="1"/>
  <c r="T78" i="25"/>
  <c r="U78" i="25"/>
  <c r="Q79" i="25"/>
  <c r="V79" i="25" s="1"/>
  <c r="S88" i="25"/>
  <c r="U88" i="25"/>
  <c r="Q88" i="25"/>
  <c r="V88" i="25" s="1"/>
  <c r="S96" i="25"/>
  <c r="U96" i="25"/>
  <c r="Q96" i="25"/>
  <c r="V96" i="25" s="1"/>
  <c r="S104" i="25"/>
  <c r="U104" i="25"/>
  <c r="Q104" i="25"/>
  <c r="V104" i="25" s="1"/>
  <c r="S112" i="25"/>
  <c r="U112" i="25"/>
  <c r="Q112" i="25"/>
  <c r="V112" i="25" s="1"/>
  <c r="S120" i="25"/>
  <c r="U120" i="25"/>
  <c r="Q120" i="25"/>
  <c r="V120" i="25" s="1"/>
  <c r="Q40" i="25"/>
  <c r="V40" i="25" s="1"/>
  <c r="Q48" i="25"/>
  <c r="V48" i="25" s="1"/>
  <c r="Q52" i="25"/>
  <c r="V52" i="25" s="1"/>
  <c r="Q56" i="25"/>
  <c r="V56" i="25" s="1"/>
  <c r="Q60" i="25"/>
  <c r="V60" i="25" s="1"/>
  <c r="Q64" i="25"/>
  <c r="V64" i="25" s="1"/>
  <c r="Q68" i="25"/>
  <c r="V68" i="25" s="1"/>
  <c r="Q72" i="25"/>
  <c r="V72" i="25" s="1"/>
  <c r="U142" i="25"/>
  <c r="Q142" i="25"/>
  <c r="V142" i="25" s="1"/>
  <c r="S142" i="25"/>
  <c r="T142" i="25"/>
  <c r="Q147" i="25"/>
  <c r="V147" i="25" s="1"/>
  <c r="U147" i="25"/>
  <c r="S147" i="25"/>
  <c r="T81" i="25"/>
  <c r="S82" i="25"/>
  <c r="T85" i="25"/>
  <c r="S86" i="25"/>
  <c r="T89" i="25"/>
  <c r="S90" i="25"/>
  <c r="T93" i="25"/>
  <c r="S94" i="25"/>
  <c r="T97" i="25"/>
  <c r="S98" i="25"/>
  <c r="T101" i="25"/>
  <c r="S102" i="25"/>
  <c r="T105" i="25"/>
  <c r="S106" i="25"/>
  <c r="T109" i="25"/>
  <c r="S110" i="25"/>
  <c r="T113" i="25"/>
  <c r="S114" i="25"/>
  <c r="T117" i="25"/>
  <c r="S118" i="25"/>
  <c r="T121" i="25"/>
  <c r="S122" i="25"/>
  <c r="T125" i="25"/>
  <c r="S126" i="25"/>
  <c r="U128" i="25"/>
  <c r="Q128" i="25"/>
  <c r="V128" i="25" s="1"/>
  <c r="U132" i="25"/>
  <c r="Q132" i="25"/>
  <c r="V132" i="25" s="1"/>
  <c r="U136" i="25"/>
  <c r="Q136" i="25"/>
  <c r="V136" i="25" s="1"/>
  <c r="T147" i="25"/>
  <c r="Q81" i="25"/>
  <c r="V81" i="25" s="1"/>
  <c r="S83" i="25"/>
  <c r="Q85" i="25"/>
  <c r="V85" i="25" s="1"/>
  <c r="S87" i="25"/>
  <c r="Q89" i="25"/>
  <c r="V89" i="25" s="1"/>
  <c r="S91" i="25"/>
  <c r="Q93" i="25"/>
  <c r="V93" i="25" s="1"/>
  <c r="S95" i="25"/>
  <c r="Q97" i="25"/>
  <c r="V97" i="25" s="1"/>
  <c r="S99" i="25"/>
  <c r="Q101" i="25"/>
  <c r="V101" i="25" s="1"/>
  <c r="S103" i="25"/>
  <c r="Q105" i="25"/>
  <c r="V105" i="25" s="1"/>
  <c r="S107" i="25"/>
  <c r="Q109" i="25"/>
  <c r="V109" i="25" s="1"/>
  <c r="S111" i="25"/>
  <c r="Q113" i="25"/>
  <c r="V113" i="25" s="1"/>
  <c r="S115" i="25"/>
  <c r="Q117" i="25"/>
  <c r="V117" i="25" s="1"/>
  <c r="S119" i="25"/>
  <c r="Q121" i="25"/>
  <c r="V121" i="25" s="1"/>
  <c r="S123" i="25"/>
  <c r="Q125" i="25"/>
  <c r="V125" i="25" s="1"/>
  <c r="S127" i="25"/>
  <c r="S128" i="25"/>
  <c r="Q131" i="25"/>
  <c r="V131" i="25" s="1"/>
  <c r="S132" i="25"/>
  <c r="Q135" i="25"/>
  <c r="V135" i="25" s="1"/>
  <c r="S136" i="25"/>
  <c r="S140" i="25"/>
  <c r="T140" i="25"/>
  <c r="U150" i="25"/>
  <c r="Q150" i="25"/>
  <c r="V150" i="25" s="1"/>
  <c r="S150" i="25"/>
  <c r="S153" i="25"/>
  <c r="Q153" i="25"/>
  <c r="V153" i="25" s="1"/>
  <c r="Q82" i="25"/>
  <c r="V82" i="25" s="1"/>
  <c r="Q86" i="25"/>
  <c r="V86" i="25" s="1"/>
  <c r="Q90" i="25"/>
  <c r="V90" i="25" s="1"/>
  <c r="Q94" i="25"/>
  <c r="V94" i="25" s="1"/>
  <c r="Q98" i="25"/>
  <c r="V98" i="25" s="1"/>
  <c r="Q102" i="25"/>
  <c r="V102" i="25" s="1"/>
  <c r="Q106" i="25"/>
  <c r="V106" i="25" s="1"/>
  <c r="Q110" i="25"/>
  <c r="V110" i="25" s="1"/>
  <c r="Q114" i="25"/>
  <c r="V114" i="25" s="1"/>
  <c r="Q118" i="25"/>
  <c r="V118" i="25" s="1"/>
  <c r="Q122" i="25"/>
  <c r="V122" i="25" s="1"/>
  <c r="Q126" i="25"/>
  <c r="V126" i="25" s="1"/>
  <c r="T128" i="25"/>
  <c r="T131" i="25"/>
  <c r="T132" i="25"/>
  <c r="T135" i="25"/>
  <c r="T136" i="25"/>
  <c r="U162" i="25"/>
  <c r="Q162" i="25"/>
  <c r="V162" i="25" s="1"/>
  <c r="S162" i="25"/>
  <c r="T162" i="25"/>
  <c r="U166" i="25"/>
  <c r="Q166" i="25"/>
  <c r="V166" i="25" s="1"/>
  <c r="S166" i="25"/>
  <c r="T166" i="25"/>
  <c r="U170" i="25"/>
  <c r="Q170" i="25"/>
  <c r="V170" i="25" s="1"/>
  <c r="S170" i="25"/>
  <c r="T170" i="25"/>
  <c r="U174" i="25"/>
  <c r="Q174" i="25"/>
  <c r="V174" i="25" s="1"/>
  <c r="S174" i="25"/>
  <c r="T174" i="25"/>
  <c r="U178" i="25"/>
  <c r="Q178" i="25"/>
  <c r="V178" i="25" s="1"/>
  <c r="S178" i="25"/>
  <c r="T178" i="25"/>
  <c r="U182" i="25"/>
  <c r="Q182" i="25"/>
  <c r="V182" i="25" s="1"/>
  <c r="S182" i="25"/>
  <c r="T182" i="25"/>
  <c r="U185" i="25"/>
  <c r="Q185" i="25"/>
  <c r="V185" i="25" s="1"/>
  <c r="S185" i="25"/>
  <c r="T129" i="25"/>
  <c r="S130" i="25"/>
  <c r="T133" i="25"/>
  <c r="T137" i="25"/>
  <c r="S143" i="25"/>
  <c r="U144" i="25"/>
  <c r="S151" i="25"/>
  <c r="U152" i="25"/>
  <c r="U157" i="25"/>
  <c r="Q157" i="25"/>
  <c r="V157" i="25" s="1"/>
  <c r="U192" i="25"/>
  <c r="Q192" i="25"/>
  <c r="V192" i="25" s="1"/>
  <c r="T192" i="25"/>
  <c r="Q129" i="25"/>
  <c r="V129" i="25" s="1"/>
  <c r="Q133" i="25"/>
  <c r="V133" i="25" s="1"/>
  <c r="Q137" i="25"/>
  <c r="V137" i="25" s="1"/>
  <c r="U138" i="25"/>
  <c r="Q138" i="25"/>
  <c r="V138" i="25" s="1"/>
  <c r="T143" i="25"/>
  <c r="Q144" i="25"/>
  <c r="V144" i="25" s="1"/>
  <c r="U146" i="25"/>
  <c r="Q146" i="25"/>
  <c r="V146" i="25" s="1"/>
  <c r="T151" i="25"/>
  <c r="Q152" i="25"/>
  <c r="V152" i="25" s="1"/>
  <c r="U154" i="25"/>
  <c r="Q154" i="25"/>
  <c r="V154" i="25" s="1"/>
  <c r="S160" i="25"/>
  <c r="U160" i="25"/>
  <c r="Q160" i="25"/>
  <c r="V160" i="25" s="1"/>
  <c r="T160" i="25"/>
  <c r="S164" i="25"/>
  <c r="U164" i="25"/>
  <c r="Q164" i="25"/>
  <c r="V164" i="25" s="1"/>
  <c r="T164" i="25"/>
  <c r="S168" i="25"/>
  <c r="U168" i="25"/>
  <c r="Q168" i="25"/>
  <c r="V168" i="25" s="1"/>
  <c r="T168" i="25"/>
  <c r="S172" i="25"/>
  <c r="U172" i="25"/>
  <c r="Q172" i="25"/>
  <c r="V172" i="25" s="1"/>
  <c r="T172" i="25"/>
  <c r="S176" i="25"/>
  <c r="U176" i="25"/>
  <c r="Q176" i="25"/>
  <c r="V176" i="25" s="1"/>
  <c r="T176" i="25"/>
  <c r="S180" i="25"/>
  <c r="U180" i="25"/>
  <c r="Q180" i="25"/>
  <c r="V180" i="25" s="1"/>
  <c r="T180" i="25"/>
  <c r="S184" i="25"/>
  <c r="U184" i="25"/>
  <c r="Q184" i="25"/>
  <c r="V184" i="25" s="1"/>
  <c r="T184" i="25"/>
  <c r="S192" i="25"/>
  <c r="T158" i="25"/>
  <c r="S188" i="25"/>
  <c r="U188" i="25"/>
  <c r="Q188" i="25"/>
  <c r="V188" i="25" s="1"/>
  <c r="U189" i="25"/>
  <c r="Q189" i="25"/>
  <c r="V189" i="25" s="1"/>
  <c r="Q158" i="25"/>
  <c r="V158" i="25" s="1"/>
  <c r="T159" i="25"/>
  <c r="U159" i="25"/>
  <c r="T188" i="25"/>
  <c r="T169" i="25"/>
  <c r="T173" i="25"/>
  <c r="T177" i="25"/>
  <c r="T181" i="25"/>
  <c r="T185" i="25"/>
  <c r="S186" i="25"/>
  <c r="T189" i="25"/>
  <c r="S190" i="25"/>
  <c r="T186" i="25"/>
  <c r="T190" i="25"/>
  <c r="T171" i="25"/>
  <c r="T175" i="25"/>
  <c r="T179" i="25"/>
  <c r="T183" i="25"/>
  <c r="Q186" i="25"/>
  <c r="V186" i="25" s="1"/>
  <c r="T187" i="25"/>
  <c r="Q190" i="25"/>
  <c r="V190" i="25" s="1"/>
  <c r="S27" i="24"/>
  <c r="U27" i="24"/>
  <c r="Q27" i="24"/>
  <c r="V27" i="24" s="1"/>
  <c r="S30" i="24"/>
  <c r="Q30" i="24"/>
  <c r="V30" i="24" s="1"/>
  <c r="U30" i="24"/>
  <c r="S35" i="24"/>
  <c r="U35" i="24"/>
  <c r="Q35" i="24"/>
  <c r="V35" i="24" s="1"/>
  <c r="R48" i="24"/>
  <c r="U50" i="24"/>
  <c r="T52" i="24"/>
  <c r="U67" i="24"/>
  <c r="U71" i="24"/>
  <c r="U79" i="24"/>
  <c r="R80" i="24"/>
  <c r="U86" i="24"/>
  <c r="Q86" i="24"/>
  <c r="V86" i="24" s="1"/>
  <c r="R87" i="24"/>
  <c r="Q89" i="24"/>
  <c r="V89" i="24" s="1"/>
  <c r="U110" i="24"/>
  <c r="Q110" i="24"/>
  <c r="V110" i="24" s="1"/>
  <c r="T110" i="24"/>
  <c r="T119" i="24"/>
  <c r="U123" i="24"/>
  <c r="Q123" i="24"/>
  <c r="V123" i="24" s="1"/>
  <c r="R126" i="24"/>
  <c r="Q128" i="24"/>
  <c r="V128" i="24" s="1"/>
  <c r="U128" i="24"/>
  <c r="T128" i="24"/>
  <c r="R132" i="24"/>
  <c r="U134" i="24"/>
  <c r="Q134" i="24"/>
  <c r="V134" i="24" s="1"/>
  <c r="T134" i="24"/>
  <c r="S157" i="24"/>
  <c r="S153" i="24"/>
  <c r="S149" i="24"/>
  <c r="S145" i="24"/>
  <c r="S156" i="24"/>
  <c r="S152" i="24"/>
  <c r="S148" i="24"/>
  <c r="S144" i="24"/>
  <c r="S140" i="24"/>
  <c r="S136" i="24"/>
  <c r="S132" i="24"/>
  <c r="S128" i="24"/>
  <c r="S124" i="24"/>
  <c r="S139" i="24"/>
  <c r="S131" i="24"/>
  <c r="S121" i="24"/>
  <c r="S155" i="24"/>
  <c r="S154" i="24"/>
  <c r="S151" i="24"/>
  <c r="S150" i="24"/>
  <c r="S147" i="24"/>
  <c r="S146" i="24"/>
  <c r="S142" i="24"/>
  <c r="S137" i="24"/>
  <c r="S134" i="24"/>
  <c r="S129" i="24"/>
  <c r="S126" i="24"/>
  <c r="S120" i="24"/>
  <c r="S116" i="24"/>
  <c r="S112" i="24"/>
  <c r="S108" i="24"/>
  <c r="S104" i="24"/>
  <c r="S100" i="24"/>
  <c r="S96" i="24"/>
  <c r="S92" i="24"/>
  <c r="S88" i="24"/>
  <c r="S84" i="24"/>
  <c r="S80" i="24"/>
  <c r="S143" i="24"/>
  <c r="S133" i="24"/>
  <c r="S127" i="24"/>
  <c r="S123" i="24"/>
  <c r="S122" i="24"/>
  <c r="S119" i="24"/>
  <c r="S118" i="24"/>
  <c r="S111" i="24"/>
  <c r="S103" i="24"/>
  <c r="S95" i="24"/>
  <c r="S130" i="24"/>
  <c r="S117" i="24"/>
  <c r="S114" i="24"/>
  <c r="S138" i="24"/>
  <c r="S113" i="24"/>
  <c r="S105" i="24"/>
  <c r="S97" i="24"/>
  <c r="S89" i="24"/>
  <c r="S86" i="24"/>
  <c r="S81" i="24"/>
  <c r="S77" i="24"/>
  <c r="S73" i="24"/>
  <c r="S69" i="24"/>
  <c r="S65" i="24"/>
  <c r="S61" i="24"/>
  <c r="S57" i="24"/>
  <c r="S53" i="24"/>
  <c r="S49" i="24"/>
  <c r="S45" i="24"/>
  <c r="S135" i="24"/>
  <c r="S125" i="24"/>
  <c r="S115" i="24"/>
  <c r="S109" i="24"/>
  <c r="S101" i="24"/>
  <c r="S87" i="24"/>
  <c r="S76" i="24"/>
  <c r="S72" i="24"/>
  <c r="S68" i="24"/>
  <c r="S64" i="24"/>
  <c r="S60" i="24"/>
  <c r="S56" i="24"/>
  <c r="S44" i="24"/>
  <c r="U45" i="24"/>
  <c r="U53" i="24"/>
  <c r="U119" i="24"/>
  <c r="Q119" i="24"/>
  <c r="V119" i="24" s="1"/>
  <c r="T31" i="24"/>
  <c r="R38" i="24"/>
  <c r="W38" i="24" s="1"/>
  <c r="Q39" i="24"/>
  <c r="V39" i="24" s="1"/>
  <c r="U44" i="24"/>
  <c r="Q53" i="24"/>
  <c r="V53" i="24" s="1"/>
  <c r="U63" i="24"/>
  <c r="U75" i="24"/>
  <c r="U31" i="24"/>
  <c r="T33" i="24"/>
  <c r="R35" i="24"/>
  <c r="Q36" i="24"/>
  <c r="V36" i="24" s="1"/>
  <c r="U36" i="24"/>
  <c r="T37" i="24"/>
  <c r="R39" i="24"/>
  <c r="Q40" i="24"/>
  <c r="V40" i="24" s="1"/>
  <c r="U40" i="24"/>
  <c r="T41" i="24"/>
  <c r="U42" i="24"/>
  <c r="Q42" i="24"/>
  <c r="V42" i="24" s="1"/>
  <c r="R45" i="24"/>
  <c r="R47" i="24"/>
  <c r="S48" i="24"/>
  <c r="U49" i="24"/>
  <c r="Q52" i="24"/>
  <c r="V52" i="24" s="1"/>
  <c r="R53" i="24"/>
  <c r="W53" i="24" s="1"/>
  <c r="U54" i="24"/>
  <c r="Q54" i="24"/>
  <c r="V54" i="24" s="1"/>
  <c r="R55" i="24"/>
  <c r="U58" i="24"/>
  <c r="Q58" i="24"/>
  <c r="V58" i="24" s="1"/>
  <c r="R59" i="24"/>
  <c r="U62" i="24"/>
  <c r="Q62" i="24"/>
  <c r="V62" i="24" s="1"/>
  <c r="R63" i="24"/>
  <c r="U66" i="24"/>
  <c r="Q66" i="24"/>
  <c r="V66" i="24" s="1"/>
  <c r="R67" i="24"/>
  <c r="U70" i="24"/>
  <c r="Q70" i="24"/>
  <c r="V70" i="24" s="1"/>
  <c r="R71" i="24"/>
  <c r="U74" i="24"/>
  <c r="Q74" i="24"/>
  <c r="V74" i="24" s="1"/>
  <c r="R75" i="24"/>
  <c r="U78" i="24"/>
  <c r="Q78" i="24"/>
  <c r="V78" i="24" s="1"/>
  <c r="R79" i="24"/>
  <c r="R82" i="24"/>
  <c r="T86" i="24"/>
  <c r="T89" i="24"/>
  <c r="T91" i="24"/>
  <c r="Q92" i="24"/>
  <c r="V92" i="24" s="1"/>
  <c r="S93" i="24"/>
  <c r="T101" i="24"/>
  <c r="U101" i="24"/>
  <c r="S107" i="24"/>
  <c r="S110" i="24"/>
  <c r="R135" i="24"/>
  <c r="T157" i="24"/>
  <c r="Q157" i="24"/>
  <c r="V157" i="24" s="1"/>
  <c r="U157" i="24"/>
  <c r="T39" i="24"/>
  <c r="U102" i="24"/>
  <c r="Q102" i="24"/>
  <c r="V102" i="24" s="1"/>
  <c r="T102" i="24"/>
  <c r="R154" i="24"/>
  <c r="R150" i="24"/>
  <c r="R146" i="24"/>
  <c r="R157" i="24"/>
  <c r="R153" i="24"/>
  <c r="R149" i="24"/>
  <c r="R145" i="24"/>
  <c r="R141" i="24"/>
  <c r="R137" i="24"/>
  <c r="R133" i="24"/>
  <c r="R129" i="24"/>
  <c r="R125" i="24"/>
  <c r="R138" i="24"/>
  <c r="R136" i="24"/>
  <c r="R130" i="24"/>
  <c r="R128" i="24"/>
  <c r="R122" i="24"/>
  <c r="R118" i="24"/>
  <c r="R156" i="24"/>
  <c r="R152" i="24"/>
  <c r="R148" i="24"/>
  <c r="R144" i="24"/>
  <c r="W144" i="24" s="1"/>
  <c r="R139" i="24"/>
  <c r="R131" i="24"/>
  <c r="R121" i="24"/>
  <c r="R117" i="24"/>
  <c r="R113" i="24"/>
  <c r="R109" i="24"/>
  <c r="R105" i="24"/>
  <c r="R101" i="24"/>
  <c r="R97" i="24"/>
  <c r="R93" i="24"/>
  <c r="R89" i="24"/>
  <c r="R85" i="24"/>
  <c r="W85" i="24" s="1"/>
  <c r="X85" i="24" s="1"/>
  <c r="R81" i="24"/>
  <c r="R140" i="24"/>
  <c r="R124" i="24"/>
  <c r="R120" i="24"/>
  <c r="R116" i="24"/>
  <c r="W116" i="24" s="1"/>
  <c r="R110" i="24"/>
  <c r="W110" i="24" s="1"/>
  <c r="R108" i="24"/>
  <c r="R102" i="24"/>
  <c r="R100" i="24"/>
  <c r="R94" i="24"/>
  <c r="R147" i="24"/>
  <c r="R143" i="24"/>
  <c r="R134" i="24"/>
  <c r="R127" i="24"/>
  <c r="R123" i="24"/>
  <c r="R119" i="24"/>
  <c r="R114" i="24"/>
  <c r="R112" i="24"/>
  <c r="R107" i="24"/>
  <c r="W107" i="24" s="1"/>
  <c r="R106" i="24"/>
  <c r="R104" i="24"/>
  <c r="R99" i="24"/>
  <c r="R98" i="24"/>
  <c r="R96" i="24"/>
  <c r="R91" i="24"/>
  <c r="R83" i="24"/>
  <c r="R78" i="24"/>
  <c r="R74" i="24"/>
  <c r="R70" i="24"/>
  <c r="R66" i="24"/>
  <c r="W66" i="24" s="1"/>
  <c r="R62" i="24"/>
  <c r="R58" i="24"/>
  <c r="R54" i="24"/>
  <c r="R50" i="24"/>
  <c r="R46" i="24"/>
  <c r="R155" i="24"/>
  <c r="R142" i="24"/>
  <c r="R111" i="24"/>
  <c r="R103" i="24"/>
  <c r="W103" i="24" s="1"/>
  <c r="R95" i="24"/>
  <c r="R92" i="24"/>
  <c r="R86" i="24"/>
  <c r="W86" i="24" s="1"/>
  <c r="R84" i="24"/>
  <c r="R77" i="24"/>
  <c r="R73" i="24"/>
  <c r="R69" i="24"/>
  <c r="R65" i="24"/>
  <c r="R61" i="24"/>
  <c r="R57" i="24"/>
  <c r="R29" i="24"/>
  <c r="R34" i="24"/>
  <c r="U39" i="24"/>
  <c r="T44" i="24"/>
  <c r="Q45" i="24"/>
  <c r="V45" i="24" s="1"/>
  <c r="U47" i="24"/>
  <c r="Q47" i="24"/>
  <c r="V47" i="24" s="1"/>
  <c r="U55" i="24"/>
  <c r="U59" i="24"/>
  <c r="R27" i="24"/>
  <c r="T28" i="24"/>
  <c r="R30" i="24"/>
  <c r="T32" i="24"/>
  <c r="Q28" i="24"/>
  <c r="V28" i="24" s="1"/>
  <c r="R31" i="24"/>
  <c r="Q32" i="24"/>
  <c r="V32" i="24" s="1"/>
  <c r="Q33" i="24"/>
  <c r="V33" i="24" s="1"/>
  <c r="R36" i="24"/>
  <c r="Q37" i="24"/>
  <c r="V37" i="24" s="1"/>
  <c r="R40" i="24"/>
  <c r="Q41" i="24"/>
  <c r="V41" i="24" s="1"/>
  <c r="R42" i="24"/>
  <c r="U43" i="24"/>
  <c r="Q43" i="24"/>
  <c r="V43" i="24" s="1"/>
  <c r="R44" i="24"/>
  <c r="S47" i="24"/>
  <c r="T48" i="24"/>
  <c r="S50" i="24"/>
  <c r="U51" i="24"/>
  <c r="Q51" i="24"/>
  <c r="V51" i="24" s="1"/>
  <c r="R52" i="24"/>
  <c r="S54" i="24"/>
  <c r="S55" i="24"/>
  <c r="R56" i="24"/>
  <c r="W56" i="24" s="1"/>
  <c r="S58" i="24"/>
  <c r="S59" i="24"/>
  <c r="R60" i="24"/>
  <c r="S62" i="24"/>
  <c r="S63" i="24"/>
  <c r="R64" i="24"/>
  <c r="W64" i="24" s="1"/>
  <c r="S66" i="24"/>
  <c r="X66" i="24" s="1"/>
  <c r="S67" i="24"/>
  <c r="R68" i="24"/>
  <c r="S70" i="24"/>
  <c r="S71" i="24"/>
  <c r="R72" i="24"/>
  <c r="W72" i="24" s="1"/>
  <c r="S74" i="24"/>
  <c r="S75" i="24"/>
  <c r="R76" i="24"/>
  <c r="S78" i="24"/>
  <c r="S79" i="24"/>
  <c r="Q81" i="24"/>
  <c r="V81" i="24" s="1"/>
  <c r="S82" i="24"/>
  <c r="R88" i="24"/>
  <c r="U89" i="24"/>
  <c r="S91" i="24"/>
  <c r="U92" i="24"/>
  <c r="U94" i="24"/>
  <c r="Q94" i="24"/>
  <c r="V94" i="24" s="1"/>
  <c r="T94" i="24"/>
  <c r="Q101" i="24"/>
  <c r="V101" i="24" s="1"/>
  <c r="U107" i="24"/>
  <c r="T109" i="24"/>
  <c r="U109" i="24"/>
  <c r="R115" i="24"/>
  <c r="Q143" i="24"/>
  <c r="V143" i="24" s="1"/>
  <c r="U143" i="24"/>
  <c r="T55" i="24"/>
  <c r="T59" i="24"/>
  <c r="T63" i="24"/>
  <c r="T67" i="24"/>
  <c r="T71" i="24"/>
  <c r="T75" i="24"/>
  <c r="T79" i="24"/>
  <c r="U80" i="24"/>
  <c r="U88" i="24"/>
  <c r="Q97" i="24"/>
  <c r="V97" i="24" s="1"/>
  <c r="U98" i="24"/>
  <c r="Q98" i="24"/>
  <c r="V98" i="24" s="1"/>
  <c r="T98" i="24"/>
  <c r="T99" i="24"/>
  <c r="Q105" i="24"/>
  <c r="V105" i="24" s="1"/>
  <c r="U106" i="24"/>
  <c r="Q106" i="24"/>
  <c r="V106" i="24" s="1"/>
  <c r="T106" i="24"/>
  <c r="T107" i="24"/>
  <c r="Q113" i="24"/>
  <c r="V113" i="24" s="1"/>
  <c r="U114" i="24"/>
  <c r="Q114" i="24"/>
  <c r="V114" i="24" s="1"/>
  <c r="T114" i="24"/>
  <c r="T123" i="24"/>
  <c r="T137" i="24"/>
  <c r="U137" i="24"/>
  <c r="Q137" i="24"/>
  <c r="V137" i="24" s="1"/>
  <c r="U146" i="24"/>
  <c r="Q146" i="24"/>
  <c r="V146" i="24" s="1"/>
  <c r="T146" i="24"/>
  <c r="T153" i="24"/>
  <c r="Q153" i="24"/>
  <c r="V153" i="24" s="1"/>
  <c r="U153" i="24"/>
  <c r="Q55" i="24"/>
  <c r="V55" i="24" s="1"/>
  <c r="Q59" i="24"/>
  <c r="V59" i="24" s="1"/>
  <c r="Q63" i="24"/>
  <c r="V63" i="24" s="1"/>
  <c r="Q67" i="24"/>
  <c r="V67" i="24" s="1"/>
  <c r="Q71" i="24"/>
  <c r="V71" i="24" s="1"/>
  <c r="Q75" i="24"/>
  <c r="V75" i="24" s="1"/>
  <c r="Q79" i="24"/>
  <c r="V79" i="24" s="1"/>
  <c r="U82" i="24"/>
  <c r="Q82" i="24"/>
  <c r="V82" i="24" s="1"/>
  <c r="T87" i="24"/>
  <c r="U90" i="24"/>
  <c r="Q90" i="24"/>
  <c r="V90" i="24" s="1"/>
  <c r="Q115" i="24"/>
  <c r="V115" i="24" s="1"/>
  <c r="U115" i="24"/>
  <c r="Q117" i="24"/>
  <c r="V117" i="24" s="1"/>
  <c r="Q127" i="24"/>
  <c r="V127" i="24" s="1"/>
  <c r="U127" i="24"/>
  <c r="T115" i="24"/>
  <c r="U118" i="24"/>
  <c r="Q118" i="24"/>
  <c r="V118" i="24" s="1"/>
  <c r="U122" i="24"/>
  <c r="Q122" i="24"/>
  <c r="V122" i="24" s="1"/>
  <c r="U133" i="24"/>
  <c r="Q135" i="24"/>
  <c r="V135" i="24" s="1"/>
  <c r="U135" i="24"/>
  <c r="T149" i="24"/>
  <c r="Q149" i="24"/>
  <c r="V149" i="24" s="1"/>
  <c r="T154" i="24"/>
  <c r="U126" i="24"/>
  <c r="Q126" i="24"/>
  <c r="V126" i="24" s="1"/>
  <c r="T126" i="24"/>
  <c r="T136" i="24"/>
  <c r="U142" i="24"/>
  <c r="Q142" i="24"/>
  <c r="V142" i="24" s="1"/>
  <c r="T142" i="24"/>
  <c r="T145" i="24"/>
  <c r="Q145" i="24"/>
  <c r="V145" i="24" s="1"/>
  <c r="U149" i="24"/>
  <c r="U150" i="24"/>
  <c r="Q150" i="24"/>
  <c r="V150" i="24" s="1"/>
  <c r="T150" i="24"/>
  <c r="T124" i="24"/>
  <c r="T127" i="24"/>
  <c r="U130" i="24"/>
  <c r="Q130" i="24"/>
  <c r="V130" i="24" s="1"/>
  <c r="T132" i="24"/>
  <c r="T135" i="24"/>
  <c r="U138" i="24"/>
  <c r="Q138" i="24"/>
  <c r="V138" i="24" s="1"/>
  <c r="T140" i="24"/>
  <c r="T143" i="24"/>
  <c r="U147" i="24"/>
  <c r="Q147" i="24"/>
  <c r="V147" i="24" s="1"/>
  <c r="U151" i="24"/>
  <c r="Q151" i="24"/>
  <c r="V151" i="24" s="1"/>
  <c r="U155" i="24"/>
  <c r="Q155" i="24"/>
  <c r="V155" i="24" s="1"/>
  <c r="Q154" i="24"/>
  <c r="V154" i="24" s="1"/>
  <c r="U154" i="24"/>
  <c r="M51" i="6"/>
  <c r="W68" i="24" l="1"/>
  <c r="W119" i="25"/>
  <c r="X139" i="25"/>
  <c r="Y139" i="25" s="1"/>
  <c r="Z139" i="25" s="1"/>
  <c r="W143" i="25"/>
  <c r="W31" i="24"/>
  <c r="W120" i="24"/>
  <c r="W88" i="24"/>
  <c r="W148" i="24"/>
  <c r="X148" i="24" s="1"/>
  <c r="Y148" i="24" s="1"/>
  <c r="W76" i="25"/>
  <c r="W57" i="24"/>
  <c r="W73" i="24"/>
  <c r="X73" i="24" s="1"/>
  <c r="Y73" i="24" s="1"/>
  <c r="Z73" i="24" s="1"/>
  <c r="W100" i="24"/>
  <c r="X100" i="24" s="1"/>
  <c r="Y100" i="24" s="1"/>
  <c r="Z100" i="24" s="1"/>
  <c r="W84" i="24"/>
  <c r="X84" i="24" s="1"/>
  <c r="W60" i="24"/>
  <c r="W29" i="24"/>
  <c r="X29" i="24" s="1"/>
  <c r="W50" i="24"/>
  <c r="X50" i="24" s="1"/>
  <c r="Y50" i="24" s="1"/>
  <c r="Z50" i="24" s="1"/>
  <c r="W83" i="24"/>
  <c r="X83" i="24" s="1"/>
  <c r="Y83" i="24" s="1"/>
  <c r="Z83" i="24" s="1"/>
  <c r="W140" i="24"/>
  <c r="W48" i="24"/>
  <c r="X48" i="24" s="1"/>
  <c r="Y48" i="24" s="1"/>
  <c r="Z48" i="24" s="1"/>
  <c r="W61" i="25"/>
  <c r="X61" i="25" s="1"/>
  <c r="Y61" i="25" s="1"/>
  <c r="Z61" i="25" s="1"/>
  <c r="W95" i="25"/>
  <c r="X95" i="25" s="1"/>
  <c r="Y95" i="25" s="1"/>
  <c r="Z95" i="25" s="1"/>
  <c r="W111" i="25"/>
  <c r="W130" i="25"/>
  <c r="X130" i="25" s="1"/>
  <c r="Y130" i="25" s="1"/>
  <c r="W171" i="25"/>
  <c r="X171" i="25" s="1"/>
  <c r="Y171" i="25" s="1"/>
  <c r="W187" i="25"/>
  <c r="X187" i="25" s="1"/>
  <c r="Y187" i="25" s="1"/>
  <c r="Z187" i="25" s="1"/>
  <c r="W173" i="25"/>
  <c r="W156" i="25"/>
  <c r="X156" i="25" s="1"/>
  <c r="Y156" i="25" s="1"/>
  <c r="W156" i="24"/>
  <c r="X156" i="24" s="1"/>
  <c r="Y156" i="24" s="1"/>
  <c r="W78" i="25"/>
  <c r="X78" i="25" s="1"/>
  <c r="Y78" i="25" s="1"/>
  <c r="Z78" i="25" s="1"/>
  <c r="W65" i="25"/>
  <c r="X65" i="25" s="1"/>
  <c r="Y65" i="25" s="1"/>
  <c r="Z65" i="25" s="1"/>
  <c r="W134" i="25"/>
  <c r="X134" i="25" s="1"/>
  <c r="Y134" i="25" s="1"/>
  <c r="Z134" i="25" s="1"/>
  <c r="W161" i="25"/>
  <c r="X161" i="25" s="1"/>
  <c r="W44" i="25"/>
  <c r="X44" i="25" s="1"/>
  <c r="Y44" i="25" s="1"/>
  <c r="Z44" i="25" s="1"/>
  <c r="X119" i="25"/>
  <c r="Y119" i="25" s="1"/>
  <c r="Z119" i="25" s="1"/>
  <c r="X87" i="25"/>
  <c r="Y87" i="25" s="1"/>
  <c r="Z87" i="25" s="1"/>
  <c r="W57" i="25"/>
  <c r="X57" i="25" s="1"/>
  <c r="Y57" i="25" s="1"/>
  <c r="Z57" i="25" s="1"/>
  <c r="W151" i="25"/>
  <c r="W140" i="25"/>
  <c r="W183" i="25"/>
  <c r="X183" i="25" s="1"/>
  <c r="Y183" i="25" s="1"/>
  <c r="Z183" i="25" s="1"/>
  <c r="W169" i="25"/>
  <c r="X169" i="25" s="1"/>
  <c r="W61" i="24"/>
  <c r="X61" i="24" s="1"/>
  <c r="W77" i="24"/>
  <c r="W95" i="24"/>
  <c r="X95" i="24" s="1"/>
  <c r="Y95" i="24" s="1"/>
  <c r="Z95" i="24" s="1"/>
  <c r="W96" i="24"/>
  <c r="X96" i="24" s="1"/>
  <c r="Y96" i="24" s="1"/>
  <c r="W136" i="24"/>
  <c r="X136" i="24" s="1"/>
  <c r="Y136" i="24" s="1"/>
  <c r="W42" i="25"/>
  <c r="X42" i="25" s="1"/>
  <c r="Y42" i="25" s="1"/>
  <c r="Z42" i="25" s="1"/>
  <c r="W100" i="25"/>
  <c r="X100" i="25" s="1"/>
  <c r="Y100" i="25" s="1"/>
  <c r="W89" i="24"/>
  <c r="X89" i="24" s="1"/>
  <c r="Y89" i="24" s="1"/>
  <c r="Z89" i="24" s="1"/>
  <c r="W83" i="25"/>
  <c r="W28" i="24"/>
  <c r="X28" i="24" s="1"/>
  <c r="W87" i="24"/>
  <c r="X87" i="24" s="1"/>
  <c r="W49" i="25"/>
  <c r="X49" i="25" s="1"/>
  <c r="Y49" i="25" s="1"/>
  <c r="Z49" i="25" s="1"/>
  <c r="W159" i="25"/>
  <c r="X159" i="25" s="1"/>
  <c r="W44" i="24"/>
  <c r="X44" i="24" s="1"/>
  <c r="W111" i="24"/>
  <c r="X111" i="24" s="1"/>
  <c r="W99" i="24"/>
  <c r="X99" i="24" s="1"/>
  <c r="W109" i="24"/>
  <c r="X109" i="24" s="1"/>
  <c r="Y109" i="24" s="1"/>
  <c r="Z109" i="24" s="1"/>
  <c r="W131" i="24"/>
  <c r="X131" i="24" s="1"/>
  <c r="Y131" i="24" s="1"/>
  <c r="W128" i="24"/>
  <c r="W141" i="24"/>
  <c r="X141" i="24" s="1"/>
  <c r="Y141" i="24" s="1"/>
  <c r="W33" i="25"/>
  <c r="X33" i="25" s="1"/>
  <c r="W69" i="25"/>
  <c r="W46" i="25"/>
  <c r="X46" i="25" s="1"/>
  <c r="Y46" i="25" s="1"/>
  <c r="W103" i="25"/>
  <c r="X103" i="25" s="1"/>
  <c r="Y103" i="25" s="1"/>
  <c r="Z103" i="25" s="1"/>
  <c r="W165" i="25"/>
  <c r="X165" i="25" s="1"/>
  <c r="Y165" i="25" s="1"/>
  <c r="Z165" i="25" s="1"/>
  <c r="W49" i="24"/>
  <c r="X49" i="24" s="1"/>
  <c r="Y49" i="24" s="1"/>
  <c r="X167" i="25"/>
  <c r="Y167" i="25" s="1"/>
  <c r="Z167" i="25" s="1"/>
  <c r="G14" i="25"/>
  <c r="W139" i="24"/>
  <c r="X139" i="24" s="1"/>
  <c r="Y139" i="24" s="1"/>
  <c r="W124" i="24"/>
  <c r="X124" i="24" s="1"/>
  <c r="Y124" i="24" s="1"/>
  <c r="X151" i="25"/>
  <c r="Y151" i="25" s="1"/>
  <c r="Z151" i="25" s="1"/>
  <c r="W38" i="25"/>
  <c r="X38" i="25" s="1"/>
  <c r="Y38" i="25" s="1"/>
  <c r="W70" i="25"/>
  <c r="X141" i="25"/>
  <c r="Y141" i="25" s="1"/>
  <c r="Z141" i="25" s="1"/>
  <c r="W76" i="24"/>
  <c r="X76" i="24" s="1"/>
  <c r="W69" i="24"/>
  <c r="X69" i="24" s="1"/>
  <c r="W112" i="24"/>
  <c r="X112" i="24" s="1"/>
  <c r="W93" i="24"/>
  <c r="X93" i="24" s="1"/>
  <c r="W152" i="24"/>
  <c r="X152" i="24" s="1"/>
  <c r="Y152" i="24" s="1"/>
  <c r="W125" i="24"/>
  <c r="X125" i="24" s="1"/>
  <c r="Y125" i="24" s="1"/>
  <c r="W132" i="24"/>
  <c r="X132" i="24" s="1"/>
  <c r="Y132" i="24" s="1"/>
  <c r="Z132" i="24" s="1"/>
  <c r="X73" i="25"/>
  <c r="Y73" i="25" s="1"/>
  <c r="Z73" i="25" s="1"/>
  <c r="W175" i="25"/>
  <c r="X175" i="25" s="1"/>
  <c r="W177" i="25"/>
  <c r="X177" i="25" s="1"/>
  <c r="W40" i="24"/>
  <c r="X40" i="24" s="1"/>
  <c r="W30" i="24"/>
  <c r="X30" i="24" s="1"/>
  <c r="Y30" i="24" s="1"/>
  <c r="W92" i="24"/>
  <c r="X92" i="24" s="1"/>
  <c r="Y92" i="24" s="1"/>
  <c r="Z92" i="24" s="1"/>
  <c r="W54" i="24"/>
  <c r="W70" i="24"/>
  <c r="W129" i="24"/>
  <c r="X129" i="24" s="1"/>
  <c r="Y129" i="24" s="1"/>
  <c r="W181" i="25"/>
  <c r="X181" i="25" s="1"/>
  <c r="Y181" i="25" s="1"/>
  <c r="Z181" i="25" s="1"/>
  <c r="X191" i="25"/>
  <c r="Y191" i="25" s="1"/>
  <c r="Z191" i="25" s="1"/>
  <c r="W163" i="25"/>
  <c r="W151" i="24"/>
  <c r="X151" i="24" s="1"/>
  <c r="W37" i="24"/>
  <c r="X37" i="24" s="1"/>
  <c r="Y37" i="24" s="1"/>
  <c r="Z37" i="24" s="1"/>
  <c r="W133" i="24"/>
  <c r="X133" i="24" s="1"/>
  <c r="Y133" i="24" s="1"/>
  <c r="Z133" i="24" s="1"/>
  <c r="W68" i="25"/>
  <c r="X68" i="25" s="1"/>
  <c r="Y68" i="25" s="1"/>
  <c r="Z68" i="25" s="1"/>
  <c r="X69" i="25"/>
  <c r="Y69" i="25" s="1"/>
  <c r="Z69" i="25" s="1"/>
  <c r="X53" i="25"/>
  <c r="Y53" i="25" s="1"/>
  <c r="Z53" i="25" s="1"/>
  <c r="W37" i="25"/>
  <c r="W31" i="25"/>
  <c r="X31" i="25" s="1"/>
  <c r="Y31" i="25" s="1"/>
  <c r="W107" i="25"/>
  <c r="X107" i="25" s="1"/>
  <c r="Y107" i="25" s="1"/>
  <c r="Z107" i="25" s="1"/>
  <c r="W123" i="25"/>
  <c r="W92" i="25"/>
  <c r="W108" i="25"/>
  <c r="X108" i="25" s="1"/>
  <c r="W124" i="25"/>
  <c r="X124" i="25" s="1"/>
  <c r="Y124" i="25" s="1"/>
  <c r="W32" i="24"/>
  <c r="X32" i="24" s="1"/>
  <c r="W36" i="25"/>
  <c r="X36" i="25" s="1"/>
  <c r="W52" i="24"/>
  <c r="X52" i="24" s="1"/>
  <c r="Y52" i="24" s="1"/>
  <c r="Z52" i="24" s="1"/>
  <c r="W119" i="24"/>
  <c r="X119" i="24" s="1"/>
  <c r="W102" i="24"/>
  <c r="W42" i="24"/>
  <c r="X42" i="24" s="1"/>
  <c r="W36" i="24"/>
  <c r="W27" i="24"/>
  <c r="X27" i="24" s="1"/>
  <c r="W34" i="24"/>
  <c r="X34" i="24" s="1"/>
  <c r="W65" i="24"/>
  <c r="X65" i="24" s="1"/>
  <c r="Y65" i="24" s="1"/>
  <c r="W46" i="24"/>
  <c r="X46" i="24" s="1"/>
  <c r="Y46" i="24" s="1"/>
  <c r="W123" i="24"/>
  <c r="X123" i="24" s="1"/>
  <c r="Y123" i="24" s="1"/>
  <c r="W108" i="24"/>
  <c r="X108" i="24" s="1"/>
  <c r="Y108" i="24" s="1"/>
  <c r="Z108" i="24" s="1"/>
  <c r="W121" i="24"/>
  <c r="X121" i="24" s="1"/>
  <c r="Y121" i="24" s="1"/>
  <c r="Z121" i="24" s="1"/>
  <c r="W35" i="24"/>
  <c r="X35" i="24" s="1"/>
  <c r="Y35" i="24" s="1"/>
  <c r="W80" i="24"/>
  <c r="X80" i="24" s="1"/>
  <c r="X115" i="25"/>
  <c r="Y115" i="25" s="1"/>
  <c r="Z115" i="25" s="1"/>
  <c r="X99" i="25"/>
  <c r="Y99" i="25" s="1"/>
  <c r="Z99" i="25" s="1"/>
  <c r="X91" i="25"/>
  <c r="Y91" i="25" s="1"/>
  <c r="Z91" i="25" s="1"/>
  <c r="W45" i="25"/>
  <c r="X45" i="25" s="1"/>
  <c r="W77" i="25"/>
  <c r="X77" i="25" s="1"/>
  <c r="Y77" i="25" s="1"/>
  <c r="W54" i="25"/>
  <c r="X54" i="25" s="1"/>
  <c r="Y54" i="25" s="1"/>
  <c r="Z54" i="25" s="1"/>
  <c r="W80" i="25"/>
  <c r="X80" i="25" s="1"/>
  <c r="Y80" i="25" s="1"/>
  <c r="Z80" i="25" s="1"/>
  <c r="W155" i="25"/>
  <c r="X155" i="25" s="1"/>
  <c r="Y155" i="25" s="1"/>
  <c r="X173" i="25"/>
  <c r="Y173" i="25" s="1"/>
  <c r="Z173" i="25" s="1"/>
  <c r="W39" i="24"/>
  <c r="X39" i="24" s="1"/>
  <c r="Y39" i="24" s="1"/>
  <c r="Z39" i="24" s="1"/>
  <c r="X179" i="25"/>
  <c r="Y179" i="25" s="1"/>
  <c r="W157" i="24"/>
  <c r="X157" i="24" s="1"/>
  <c r="W43" i="24"/>
  <c r="X43" i="24" s="1"/>
  <c r="W91" i="24"/>
  <c r="X91" i="24" s="1"/>
  <c r="Y91" i="24" s="1"/>
  <c r="Z91" i="24" s="1"/>
  <c r="W104" i="24"/>
  <c r="X104" i="24" s="1"/>
  <c r="Y104" i="24" s="1"/>
  <c r="W134" i="24"/>
  <c r="X134" i="24" s="1"/>
  <c r="W135" i="24"/>
  <c r="X135" i="24" s="1"/>
  <c r="Y135" i="24" s="1"/>
  <c r="W67" i="24"/>
  <c r="X67" i="24" s="1"/>
  <c r="Y67" i="24" s="1"/>
  <c r="Z67" i="24" s="1"/>
  <c r="W47" i="24"/>
  <c r="X47" i="24" s="1"/>
  <c r="Y47" i="24" s="1"/>
  <c r="Z47" i="24" s="1"/>
  <c r="W84" i="25"/>
  <c r="X84" i="25" s="1"/>
  <c r="W116" i="25"/>
  <c r="X116" i="25" s="1"/>
  <c r="Y116" i="25" s="1"/>
  <c r="X31" i="24"/>
  <c r="Y31" i="24" s="1"/>
  <c r="W58" i="24"/>
  <c r="W74" i="24"/>
  <c r="Y85" i="24"/>
  <c r="Z85" i="24" s="1"/>
  <c r="Y66" i="24"/>
  <c r="Z66" i="24" s="1"/>
  <c r="W149" i="25"/>
  <c r="X149" i="25" s="1"/>
  <c r="Y149" i="25" s="1"/>
  <c r="Z149" i="25" s="1"/>
  <c r="H11" i="6"/>
  <c r="G7" i="24"/>
  <c r="H8" i="6"/>
  <c r="X68" i="24"/>
  <c r="Y68" i="24" s="1"/>
  <c r="Z68" i="24" s="1"/>
  <c r="X57" i="24"/>
  <c r="X88" i="24"/>
  <c r="Y88" i="24" s="1"/>
  <c r="Z88" i="24" s="1"/>
  <c r="X120" i="24"/>
  <c r="Y120" i="24" s="1"/>
  <c r="Z120" i="24" s="1"/>
  <c r="X144" i="24"/>
  <c r="Y144" i="24" s="1"/>
  <c r="Z144" i="24" s="1"/>
  <c r="X127" i="25"/>
  <c r="Y127" i="25" s="1"/>
  <c r="Z127" i="25" s="1"/>
  <c r="X111" i="25"/>
  <c r="Y111" i="25" s="1"/>
  <c r="Z111" i="25" s="1"/>
  <c r="X76" i="25"/>
  <c r="Y76" i="25" s="1"/>
  <c r="Z76" i="25" s="1"/>
  <c r="H9" i="6"/>
  <c r="W106" i="25"/>
  <c r="W43" i="25"/>
  <c r="W59" i="25"/>
  <c r="X59" i="25" s="1"/>
  <c r="Y59" i="25" s="1"/>
  <c r="W75" i="25"/>
  <c r="W102" i="25"/>
  <c r="X102" i="25" s="1"/>
  <c r="W152" i="25"/>
  <c r="X152" i="25" s="1"/>
  <c r="W138" i="25"/>
  <c r="W96" i="25"/>
  <c r="X96" i="25" s="1"/>
  <c r="W112" i="25"/>
  <c r="X112" i="25" s="1"/>
  <c r="W81" i="25"/>
  <c r="W97" i="25"/>
  <c r="X97" i="25" s="1"/>
  <c r="Y97" i="25" s="1"/>
  <c r="Z97" i="25" s="1"/>
  <c r="W113" i="25"/>
  <c r="X113" i="25" s="1"/>
  <c r="Y113" i="25" s="1"/>
  <c r="W146" i="25"/>
  <c r="W142" i="25"/>
  <c r="X142" i="25" s="1"/>
  <c r="W132" i="25"/>
  <c r="X132" i="25" s="1"/>
  <c r="W164" i="25"/>
  <c r="W172" i="25"/>
  <c r="W180" i="25"/>
  <c r="X180" i="25" s="1"/>
  <c r="W157" i="25"/>
  <c r="X157" i="25" s="1"/>
  <c r="Y157" i="25" s="1"/>
  <c r="W192" i="25"/>
  <c r="X192" i="25" s="1"/>
  <c r="W189" i="25"/>
  <c r="W72" i="25"/>
  <c r="W48" i="25"/>
  <c r="X70" i="25"/>
  <c r="Y70" i="25" s="1"/>
  <c r="W56" i="25"/>
  <c r="X56" i="25" s="1"/>
  <c r="G17" i="25"/>
  <c r="W82" i="25"/>
  <c r="X82" i="25" s="1"/>
  <c r="W114" i="25"/>
  <c r="X114" i="25" s="1"/>
  <c r="Y114" i="25" s="1"/>
  <c r="W58" i="25"/>
  <c r="W74" i="25"/>
  <c r="W47" i="25"/>
  <c r="W63" i="25"/>
  <c r="X63" i="25" s="1"/>
  <c r="W79" i="25"/>
  <c r="X79" i="25" s="1"/>
  <c r="Y79" i="25" s="1"/>
  <c r="Z79" i="25" s="1"/>
  <c r="W110" i="25"/>
  <c r="W129" i="25"/>
  <c r="W154" i="25"/>
  <c r="W85" i="25"/>
  <c r="X85" i="25" s="1"/>
  <c r="W101" i="25"/>
  <c r="X101" i="25" s="1"/>
  <c r="W117" i="25"/>
  <c r="X117" i="25" s="1"/>
  <c r="W131" i="25"/>
  <c r="X131" i="25" s="1"/>
  <c r="W148" i="25"/>
  <c r="W136" i="25"/>
  <c r="W166" i="25"/>
  <c r="W174" i="25"/>
  <c r="X174" i="25" s="1"/>
  <c r="W182" i="25"/>
  <c r="X182" i="25" s="1"/>
  <c r="W145" i="25"/>
  <c r="X145" i="25" s="1"/>
  <c r="Y145" i="25" s="1"/>
  <c r="W186" i="25"/>
  <c r="W64" i="25"/>
  <c r="X64" i="25" s="1"/>
  <c r="W52" i="25"/>
  <c r="X52" i="25" s="1"/>
  <c r="W40" i="25"/>
  <c r="X40" i="25" s="1"/>
  <c r="W90" i="25"/>
  <c r="W122" i="25"/>
  <c r="X122" i="25" s="1"/>
  <c r="W35" i="25"/>
  <c r="W51" i="25"/>
  <c r="X51" i="25" s="1"/>
  <c r="W67" i="25"/>
  <c r="W86" i="25"/>
  <c r="W118" i="25"/>
  <c r="W133" i="25"/>
  <c r="X133" i="25" s="1"/>
  <c r="W158" i="25"/>
  <c r="X158" i="25" s="1"/>
  <c r="Y158" i="25" s="1"/>
  <c r="W88" i="25"/>
  <c r="X88" i="25" s="1"/>
  <c r="W104" i="25"/>
  <c r="W120" i="25"/>
  <c r="X120" i="25" s="1"/>
  <c r="W144" i="25"/>
  <c r="W89" i="25"/>
  <c r="W105" i="25"/>
  <c r="W121" i="25"/>
  <c r="W135" i="25"/>
  <c r="X135" i="25" s="1"/>
  <c r="W150" i="25"/>
  <c r="X150" i="25" s="1"/>
  <c r="W160" i="25"/>
  <c r="W168" i="25"/>
  <c r="W176" i="25"/>
  <c r="W190" i="25"/>
  <c r="W184" i="25"/>
  <c r="W60" i="25"/>
  <c r="X62" i="25"/>
  <c r="Y62" i="25" s="1"/>
  <c r="Z62" i="25" s="1"/>
  <c r="W98" i="25"/>
  <c r="X98" i="25" s="1"/>
  <c r="W50" i="25"/>
  <c r="W66" i="25"/>
  <c r="X66" i="25" s="1"/>
  <c r="W39" i="25"/>
  <c r="X39" i="25" s="1"/>
  <c r="W55" i="25"/>
  <c r="W71" i="25"/>
  <c r="X71" i="25" s="1"/>
  <c r="Y71" i="25" s="1"/>
  <c r="Z71" i="25" s="1"/>
  <c r="W94" i="25"/>
  <c r="W126" i="25"/>
  <c r="W137" i="25"/>
  <c r="W93" i="25"/>
  <c r="W109" i="25"/>
  <c r="X109" i="25" s="1"/>
  <c r="W125" i="25"/>
  <c r="X125" i="25" s="1"/>
  <c r="W128" i="25"/>
  <c r="W147" i="25"/>
  <c r="W162" i="25"/>
  <c r="X162" i="25" s="1"/>
  <c r="W170" i="25"/>
  <c r="W178" i="25"/>
  <c r="W153" i="25"/>
  <c r="W188" i="25"/>
  <c r="X188" i="25" s="1"/>
  <c r="W185" i="25"/>
  <c r="W29" i="25"/>
  <c r="W115" i="24"/>
  <c r="X115" i="24" s="1"/>
  <c r="W127" i="24"/>
  <c r="X127" i="24" s="1"/>
  <c r="Y127" i="24" s="1"/>
  <c r="W41" i="24"/>
  <c r="X41" i="24" s="1"/>
  <c r="Y41" i="24" s="1"/>
  <c r="X110" i="24"/>
  <c r="Y110" i="24" s="1"/>
  <c r="Z110" i="24" s="1"/>
  <c r="W142" i="24"/>
  <c r="X142" i="24" s="1"/>
  <c r="Y142" i="24" s="1"/>
  <c r="Z142" i="24" s="1"/>
  <c r="W114" i="24"/>
  <c r="X114" i="24" s="1"/>
  <c r="W81" i="24"/>
  <c r="X81" i="24" s="1"/>
  <c r="W97" i="24"/>
  <c r="X97" i="24" s="1"/>
  <c r="W113" i="24"/>
  <c r="X113" i="24" s="1"/>
  <c r="W130" i="24"/>
  <c r="X130" i="24" s="1"/>
  <c r="W145" i="24"/>
  <c r="W146" i="24"/>
  <c r="X107" i="24"/>
  <c r="Y107" i="24" s="1"/>
  <c r="W71" i="24"/>
  <c r="X71" i="24" s="1"/>
  <c r="W55" i="24"/>
  <c r="X55" i="24" s="1"/>
  <c r="Y55" i="24" s="1"/>
  <c r="W45" i="24"/>
  <c r="X45" i="24" s="1"/>
  <c r="X56" i="24"/>
  <c r="Y56" i="24" s="1"/>
  <c r="X72" i="24"/>
  <c r="Y72" i="24" s="1"/>
  <c r="X77" i="24"/>
  <c r="X103" i="24"/>
  <c r="Y103" i="24" s="1"/>
  <c r="W90" i="24"/>
  <c r="W51" i="24"/>
  <c r="X38" i="24"/>
  <c r="Y38" i="24" s="1"/>
  <c r="W155" i="24"/>
  <c r="X155" i="24" s="1"/>
  <c r="W106" i="24"/>
  <c r="X106" i="24" s="1"/>
  <c r="W143" i="24"/>
  <c r="X143" i="24" s="1"/>
  <c r="W101" i="24"/>
  <c r="W117" i="24"/>
  <c r="X117" i="24" s="1"/>
  <c r="W118" i="24"/>
  <c r="X118" i="24" s="1"/>
  <c r="W149" i="24"/>
  <c r="W150" i="24"/>
  <c r="X150" i="24" s="1"/>
  <c r="W82" i="24"/>
  <c r="X82" i="24" s="1"/>
  <c r="W75" i="24"/>
  <c r="W59" i="24"/>
  <c r="X60" i="24"/>
  <c r="Y60" i="24" s="1"/>
  <c r="W126" i="24"/>
  <c r="X36" i="24"/>
  <c r="W94" i="24"/>
  <c r="W62" i="24"/>
  <c r="X62" i="24" s="1"/>
  <c r="W78" i="24"/>
  <c r="W98" i="24"/>
  <c r="X98" i="24" s="1"/>
  <c r="W147" i="24"/>
  <c r="X147" i="24" s="1"/>
  <c r="W105" i="24"/>
  <c r="W122" i="24"/>
  <c r="W138" i="24"/>
  <c r="W137" i="24"/>
  <c r="X137" i="24" s="1"/>
  <c r="W153" i="24"/>
  <c r="X153" i="24" s="1"/>
  <c r="W154" i="24"/>
  <c r="W79" i="24"/>
  <c r="X79" i="24" s="1"/>
  <c r="W63" i="24"/>
  <c r="X64" i="24"/>
  <c r="Y64" i="24" s="1"/>
  <c r="X53" i="24"/>
  <c r="Y53" i="24" s="1"/>
  <c r="X86" i="24"/>
  <c r="Y86" i="24" s="1"/>
  <c r="X116" i="24"/>
  <c r="Y116" i="24" s="1"/>
  <c r="X140" i="24"/>
  <c r="W33" i="24"/>
  <c r="G17" i="24"/>
  <c r="M42" i="16"/>
  <c r="M40" i="16"/>
  <c r="M38" i="16"/>
  <c r="M37" i="16"/>
  <c r="M36" i="16"/>
  <c r="M35" i="16"/>
  <c r="M33" i="16"/>
  <c r="M31" i="16"/>
  <c r="Y42" i="24" l="1"/>
  <c r="Z42" i="24" s="1"/>
  <c r="X143" i="25"/>
  <c r="Y143" i="25" s="1"/>
  <c r="Z143" i="25" s="1"/>
  <c r="Y161" i="25"/>
  <c r="Z161" i="25" s="1"/>
  <c r="X128" i="24"/>
  <c r="Y128" i="24" s="1"/>
  <c r="Z128" i="24" s="1"/>
  <c r="Y169" i="25"/>
  <c r="Z169" i="25" s="1"/>
  <c r="Y175" i="25"/>
  <c r="Z175" i="25" s="1"/>
  <c r="X140" i="25"/>
  <c r="Y140" i="25" s="1"/>
  <c r="Z140" i="25" s="1"/>
  <c r="X83" i="25"/>
  <c r="Y83" i="25" s="1"/>
  <c r="Z83" i="25" s="1"/>
  <c r="Y177" i="25"/>
  <c r="Z177" i="25" s="1"/>
  <c r="Z31" i="24"/>
  <c r="Y159" i="25"/>
  <c r="Z159" i="25" s="1"/>
  <c r="Y28" i="24"/>
  <c r="Z28" i="24" s="1"/>
  <c r="Y36" i="25"/>
  <c r="Z36" i="25" s="1"/>
  <c r="Z156" i="25"/>
  <c r="X54" i="24"/>
  <c r="Y54" i="24" s="1"/>
  <c r="Z54" i="24" s="1"/>
  <c r="X92" i="25"/>
  <c r="Y92" i="25" s="1"/>
  <c r="Z92" i="25" s="1"/>
  <c r="Y119" i="24"/>
  <c r="Z119" i="24" s="1"/>
  <c r="X70" i="24"/>
  <c r="Y70" i="24" s="1"/>
  <c r="Z70" i="24" s="1"/>
  <c r="Y40" i="24"/>
  <c r="Z40" i="24" s="1"/>
  <c r="Z171" i="25"/>
  <c r="Y45" i="25"/>
  <c r="Z45" i="25" s="1"/>
  <c r="X123" i="25"/>
  <c r="Y123" i="25" s="1"/>
  <c r="Z123" i="25" s="1"/>
  <c r="Y80" i="24"/>
  <c r="Z80" i="24" s="1"/>
  <c r="Z179" i="25"/>
  <c r="X37" i="25"/>
  <c r="Y37" i="25" s="1"/>
  <c r="Z37" i="25" s="1"/>
  <c r="Z46" i="24"/>
  <c r="X102" i="24"/>
  <c r="Y102" i="24" s="1"/>
  <c r="Z102" i="24" s="1"/>
  <c r="X163" i="25"/>
  <c r="Y163" i="25" s="1"/>
  <c r="Z135" i="24"/>
  <c r="Y44" i="24"/>
  <c r="Z44" i="24" s="1"/>
  <c r="Z155" i="25"/>
  <c r="Y108" i="25"/>
  <c r="Z108" i="25" s="1"/>
  <c r="X148" i="25"/>
  <c r="Y148" i="25" s="1"/>
  <c r="Z148" i="25" s="1"/>
  <c r="X74" i="24"/>
  <c r="Y74" i="24" s="1"/>
  <c r="Y192" i="25"/>
  <c r="Z192" i="25" s="1"/>
  <c r="Y117" i="24"/>
  <c r="Z117" i="24" s="1"/>
  <c r="Y155" i="24"/>
  <c r="Z155" i="24" s="1"/>
  <c r="Y151" i="24"/>
  <c r="Z151" i="24" s="1"/>
  <c r="Z107" i="24"/>
  <c r="Y81" i="24"/>
  <c r="Z81" i="24" s="1"/>
  <c r="Z141" i="24"/>
  <c r="Y98" i="25"/>
  <c r="Z98" i="25" s="1"/>
  <c r="X147" i="25"/>
  <c r="Y147" i="25" s="1"/>
  <c r="Z147" i="25" s="1"/>
  <c r="Z46" i="25"/>
  <c r="X74" i="25"/>
  <c r="Y74" i="25" s="1"/>
  <c r="Z74" i="25" s="1"/>
  <c r="Y64" i="25"/>
  <c r="Z64" i="25" s="1"/>
  <c r="Z145" i="25"/>
  <c r="Y56" i="25"/>
  <c r="Z56" i="25" s="1"/>
  <c r="Y135" i="25"/>
  <c r="Z135" i="25" s="1"/>
  <c r="Z113" i="25"/>
  <c r="X168" i="25"/>
  <c r="X67" i="25"/>
  <c r="Y67" i="25" s="1"/>
  <c r="Z67" i="25" s="1"/>
  <c r="Z104" i="24"/>
  <c r="Y57" i="24"/>
  <c r="Z57" i="24" s="1"/>
  <c r="Z103" i="24"/>
  <c r="Y115" i="24"/>
  <c r="Z115" i="24" s="1"/>
  <c r="Z158" i="25"/>
  <c r="X58" i="24"/>
  <c r="Y58" i="24" s="1"/>
  <c r="Z72" i="24"/>
  <c r="Y130" i="24"/>
  <c r="Z130" i="24" s="1"/>
  <c r="Y114" i="24"/>
  <c r="Z114" i="24" s="1"/>
  <c r="Y99" i="24"/>
  <c r="Z99" i="24" s="1"/>
  <c r="G18" i="25"/>
  <c r="Y101" i="25"/>
  <c r="Z101" i="25" s="1"/>
  <c r="Y33" i="25"/>
  <c r="Z33" i="25" s="1"/>
  <c r="X75" i="25"/>
  <c r="Y75" i="25" s="1"/>
  <c r="Z130" i="25"/>
  <c r="H7" i="6"/>
  <c r="G14" i="24"/>
  <c r="Z124" i="25"/>
  <c r="X50" i="25"/>
  <c r="Y50" i="25" s="1"/>
  <c r="Z50" i="25" s="1"/>
  <c r="Y142" i="25"/>
  <c r="Z142" i="25" s="1"/>
  <c r="Y34" i="24"/>
  <c r="Z34" i="24" s="1"/>
  <c r="Y76" i="24"/>
  <c r="Z76" i="24" s="1"/>
  <c r="X146" i="24"/>
  <c r="Z65" i="24"/>
  <c r="Z60" i="24"/>
  <c r="Z38" i="24"/>
  <c r="Y125" i="25"/>
  <c r="Z125" i="25" s="1"/>
  <c r="Y66" i="25"/>
  <c r="Z66" i="25" s="1"/>
  <c r="Y122" i="25"/>
  <c r="Z122" i="25" s="1"/>
  <c r="X48" i="25"/>
  <c r="Y48" i="25" s="1"/>
  <c r="Z48" i="25" s="1"/>
  <c r="X94" i="25"/>
  <c r="Y94" i="25" s="1"/>
  <c r="Z94" i="25" s="1"/>
  <c r="Z100" i="25"/>
  <c r="Y132" i="25"/>
  <c r="Z132" i="25" s="1"/>
  <c r="X58" i="25"/>
  <c r="Y58" i="25" s="1"/>
  <c r="X93" i="25"/>
  <c r="Y93" i="25" s="1"/>
  <c r="Z93" i="25" s="1"/>
  <c r="X90" i="25"/>
  <c r="Y90" i="25" s="1"/>
  <c r="X136" i="25"/>
  <c r="Y136" i="25" s="1"/>
  <c r="Z136" i="25" s="1"/>
  <c r="Y40" i="25"/>
  <c r="Z40" i="25" s="1"/>
  <c r="Y85" i="25"/>
  <c r="Z85" i="25" s="1"/>
  <c r="Y63" i="25"/>
  <c r="Z63" i="25" s="1"/>
  <c r="Z59" i="25"/>
  <c r="Y162" i="25"/>
  <c r="Z162" i="25" s="1"/>
  <c r="Y109" i="25"/>
  <c r="Z109" i="25" s="1"/>
  <c r="Y51" i="25"/>
  <c r="Z51" i="25" s="1"/>
  <c r="Y152" i="25"/>
  <c r="Z152" i="25" s="1"/>
  <c r="X178" i="25"/>
  <c r="Y178" i="25" s="1"/>
  <c r="Y174" i="25"/>
  <c r="Z174" i="25" s="1"/>
  <c r="Z157" i="25"/>
  <c r="X184" i="25"/>
  <c r="Y184" i="25" s="1"/>
  <c r="Z184" i="25" s="1"/>
  <c r="X35" i="25"/>
  <c r="Y35" i="25" s="1"/>
  <c r="X128" i="25"/>
  <c r="Y128" i="25" s="1"/>
  <c r="Z128" i="25" s="1"/>
  <c r="Y88" i="25"/>
  <c r="Z88" i="25" s="1"/>
  <c r="Y112" i="25"/>
  <c r="Z112" i="25" s="1"/>
  <c r="Y102" i="25"/>
  <c r="Z102" i="25" s="1"/>
  <c r="X190" i="25"/>
  <c r="Y190" i="25" s="1"/>
  <c r="Z190" i="25" s="1"/>
  <c r="X129" i="25"/>
  <c r="Y129" i="25" s="1"/>
  <c r="Z129" i="25" s="1"/>
  <c r="X146" i="25"/>
  <c r="Y146" i="25" s="1"/>
  <c r="X172" i="25"/>
  <c r="Y172" i="25" s="1"/>
  <c r="Y188" i="25"/>
  <c r="Z188" i="25" s="1"/>
  <c r="X43" i="25"/>
  <c r="Y43" i="25" s="1"/>
  <c r="X186" i="25"/>
  <c r="Y186" i="25" s="1"/>
  <c r="Y180" i="25"/>
  <c r="Z180" i="25" s="1"/>
  <c r="Z77" i="25"/>
  <c r="X137" i="25"/>
  <c r="Y137" i="25" s="1"/>
  <c r="X47" i="25"/>
  <c r="Y131" i="25"/>
  <c r="Z131" i="25" s="1"/>
  <c r="Y52" i="25"/>
  <c r="Z52" i="25" s="1"/>
  <c r="Z70" i="25"/>
  <c r="Y117" i="25"/>
  <c r="Z117" i="25" s="1"/>
  <c r="Z31" i="25"/>
  <c r="X110" i="25"/>
  <c r="Z38" i="25"/>
  <c r="Y84" i="25"/>
  <c r="Z84" i="25" s="1"/>
  <c r="Y96" i="25"/>
  <c r="Z96" i="25" s="1"/>
  <c r="X60" i="25"/>
  <c r="Y60" i="25" s="1"/>
  <c r="Z60" i="25" s="1"/>
  <c r="Y82" i="25"/>
  <c r="Z82" i="25" s="1"/>
  <c r="Z114" i="25"/>
  <c r="X166" i="25"/>
  <c r="Y166" i="25" s="1"/>
  <c r="X144" i="25"/>
  <c r="Y144" i="25" s="1"/>
  <c r="X160" i="25"/>
  <c r="X55" i="25"/>
  <c r="Y55" i="25" s="1"/>
  <c r="X106" i="25"/>
  <c r="Y106" i="25" s="1"/>
  <c r="Z106" i="25" s="1"/>
  <c r="X153" i="25"/>
  <c r="Y153" i="25" s="1"/>
  <c r="Z153" i="25" s="1"/>
  <c r="X170" i="25"/>
  <c r="X185" i="25"/>
  <c r="X81" i="25"/>
  <c r="Y81" i="25" s="1"/>
  <c r="Z81" i="25" s="1"/>
  <c r="X105" i="25"/>
  <c r="Y105" i="25" s="1"/>
  <c r="Z105" i="25" s="1"/>
  <c r="X121" i="25"/>
  <c r="Y121" i="25" s="1"/>
  <c r="Z121" i="25" s="1"/>
  <c r="Y182" i="25"/>
  <c r="Z182" i="25" s="1"/>
  <c r="X154" i="25"/>
  <c r="X176" i="25"/>
  <c r="X164" i="25"/>
  <c r="Y164" i="25" s="1"/>
  <c r="Y150" i="25"/>
  <c r="Z150" i="25" s="1"/>
  <c r="X189" i="25"/>
  <c r="Z116" i="25"/>
  <c r="X118" i="25"/>
  <c r="Y39" i="25"/>
  <c r="Z39" i="25" s="1"/>
  <c r="X126" i="25"/>
  <c r="X104" i="25"/>
  <c r="X29" i="25"/>
  <c r="Y29" i="25" s="1"/>
  <c r="Y120" i="25"/>
  <c r="Z120" i="25" s="1"/>
  <c r="X72" i="25"/>
  <c r="Y72" i="25" s="1"/>
  <c r="Z72" i="25" s="1"/>
  <c r="X86" i="25"/>
  <c r="X89" i="25"/>
  <c r="Y89" i="25" s="1"/>
  <c r="Z89" i="25" s="1"/>
  <c r="Y133" i="25"/>
  <c r="Z133" i="25" s="1"/>
  <c r="X138" i="25"/>
  <c r="Y138" i="25" s="1"/>
  <c r="Y71" i="24"/>
  <c r="Z71" i="24" s="1"/>
  <c r="Z41" i="24"/>
  <c r="X78" i="24"/>
  <c r="Y78" i="24" s="1"/>
  <c r="Z78" i="24" s="1"/>
  <c r="Z127" i="24"/>
  <c r="Y134" i="24"/>
  <c r="Z134" i="24" s="1"/>
  <c r="Z53" i="24"/>
  <c r="Y93" i="24"/>
  <c r="Z93" i="24" s="1"/>
  <c r="Y143" i="24"/>
  <c r="Z143" i="24" s="1"/>
  <c r="X149" i="24"/>
  <c r="Y149" i="24" s="1"/>
  <c r="Z149" i="24" s="1"/>
  <c r="X59" i="24"/>
  <c r="Y59" i="24" s="1"/>
  <c r="Y111" i="24"/>
  <c r="Z111" i="24" s="1"/>
  <c r="X51" i="24"/>
  <c r="Y51" i="24" s="1"/>
  <c r="Z51" i="24" s="1"/>
  <c r="Z123" i="24"/>
  <c r="X145" i="24"/>
  <c r="Y145" i="24" s="1"/>
  <c r="Z145" i="24" s="1"/>
  <c r="X138" i="24"/>
  <c r="Y112" i="24"/>
  <c r="Z112" i="24" s="1"/>
  <c r="Y82" i="24"/>
  <c r="Z56" i="24"/>
  <c r="Z96" i="24"/>
  <c r="X90" i="24"/>
  <c r="G18" i="24"/>
  <c r="Y153" i="24"/>
  <c r="Z153" i="24" s="1"/>
  <c r="Y140" i="24"/>
  <c r="Z140" i="24" s="1"/>
  <c r="Z86" i="24"/>
  <c r="X154" i="24"/>
  <c r="Y154" i="24" s="1"/>
  <c r="Z154" i="24" s="1"/>
  <c r="X105" i="24"/>
  <c r="Y105" i="24" s="1"/>
  <c r="Z105" i="24" s="1"/>
  <c r="Y43" i="24"/>
  <c r="Z43" i="24" s="1"/>
  <c r="Y150" i="24"/>
  <c r="Z150" i="24" s="1"/>
  <c r="Z64" i="24"/>
  <c r="X126" i="24"/>
  <c r="Y126" i="24" s="1"/>
  <c r="X122" i="24"/>
  <c r="Y122" i="24" s="1"/>
  <c r="Y157" i="24"/>
  <c r="Z157" i="24" s="1"/>
  <c r="Z55" i="24"/>
  <c r="X75" i="24"/>
  <c r="Z131" i="24"/>
  <c r="Y106" i="24"/>
  <c r="Z106" i="24" s="1"/>
  <c r="Z82" i="24"/>
  <c r="Y29" i="24"/>
  <c r="Z29" i="24" s="1"/>
  <c r="Y79" i="24"/>
  <c r="Y69" i="24"/>
  <c r="Z69" i="24" s="1"/>
  <c r="Y32" i="24"/>
  <c r="Z32" i="24" s="1"/>
  <c r="Y147" i="24"/>
  <c r="Z147" i="24" s="1"/>
  <c r="Y138" i="24"/>
  <c r="Y77" i="24"/>
  <c r="Z77" i="24" s="1"/>
  <c r="X94" i="24"/>
  <c r="Y94" i="24" s="1"/>
  <c r="Y27" i="24"/>
  <c r="Y62" i="24"/>
  <c r="Z62" i="24" s="1"/>
  <c r="Z139" i="24"/>
  <c r="Y118" i="24"/>
  <c r="Z118" i="24" s="1"/>
  <c r="Z124" i="24"/>
  <c r="Z79" i="24"/>
  <c r="Z156" i="24"/>
  <c r="Y84" i="24"/>
  <c r="Z84" i="24" s="1"/>
  <c r="Y87" i="24"/>
  <c r="Z87" i="24" s="1"/>
  <c r="Z152" i="24"/>
  <c r="Z49" i="24"/>
  <c r="X63" i="24"/>
  <c r="Y63" i="24" s="1"/>
  <c r="Z125" i="24"/>
  <c r="Y98" i="24"/>
  <c r="Z98" i="24" s="1"/>
  <c r="Y137" i="24"/>
  <c r="Z30" i="24"/>
  <c r="X101" i="24"/>
  <c r="Y45" i="24"/>
  <c r="Z45" i="24" s="1"/>
  <c r="Y36" i="24"/>
  <c r="Z36" i="24" s="1"/>
  <c r="Z148" i="24"/>
  <c r="Y61" i="24"/>
  <c r="Z61" i="24" s="1"/>
  <c r="Z116" i="24"/>
  <c r="Z137" i="24"/>
  <c r="X33" i="24"/>
  <c r="Z136" i="24"/>
  <c r="Z35" i="24"/>
  <c r="Y113" i="24"/>
  <c r="Z113" i="24" s="1"/>
  <c r="Y97" i="24"/>
  <c r="Z97" i="24" s="1"/>
  <c r="Z129" i="24"/>
  <c r="P28" i="6"/>
  <c r="M28" i="6"/>
  <c r="J28" i="6"/>
  <c r="G32" i="16"/>
  <c r="G27" i="16"/>
  <c r="J5" i="23" s="1"/>
  <c r="L5" i="23" s="1"/>
  <c r="M29" i="16"/>
  <c r="M39" i="16"/>
  <c r="J34" i="16"/>
  <c r="P42" i="6"/>
  <c r="M42" i="6"/>
  <c r="J42" i="6"/>
  <c r="Z163" i="25" l="1"/>
  <c r="Z74" i="24"/>
  <c r="Z138" i="24"/>
  <c r="Z58" i="25"/>
  <c r="G19" i="24"/>
  <c r="Z126" i="24"/>
  <c r="Z144" i="25"/>
  <c r="Z178" i="25"/>
  <c r="Z90" i="25"/>
  <c r="Y168" i="25"/>
  <c r="Z168" i="25" s="1"/>
  <c r="Z43" i="25"/>
  <c r="Z172" i="25"/>
  <c r="Y146" i="24"/>
  <c r="Z146" i="24" s="1"/>
  <c r="Z29" i="25"/>
  <c r="Z35" i="25"/>
  <c r="Y160" i="25"/>
  <c r="Z160" i="25" s="1"/>
  <c r="Z75" i="25"/>
  <c r="Z58" i="24"/>
  <c r="Z146" i="25"/>
  <c r="Z186" i="25"/>
  <c r="Y154" i="25"/>
  <c r="Z154" i="25" s="1"/>
  <c r="Z55" i="25"/>
  <c r="Y104" i="25"/>
  <c r="Z104" i="25" s="1"/>
  <c r="Y110" i="25"/>
  <c r="Z110" i="25" s="1"/>
  <c r="Y118" i="25"/>
  <c r="Z118" i="25" s="1"/>
  <c r="Y126" i="25"/>
  <c r="Z126" i="25" s="1"/>
  <c r="G19" i="25"/>
  <c r="Y189" i="25"/>
  <c r="Z189" i="25" s="1"/>
  <c r="Y47" i="25"/>
  <c r="Z47" i="25" s="1"/>
  <c r="Z137" i="25"/>
  <c r="Y176" i="25"/>
  <c r="Z176" i="25" s="1"/>
  <c r="Z138" i="25"/>
  <c r="Y86" i="25"/>
  <c r="Z86" i="25" s="1"/>
  <c r="Y170" i="25"/>
  <c r="Z170" i="25" s="1"/>
  <c r="Z166" i="25"/>
  <c r="Y185" i="25"/>
  <c r="Z185" i="25" s="1"/>
  <c r="Z164" i="25"/>
  <c r="Y33" i="24"/>
  <c r="Z33" i="24" s="1"/>
  <c r="Z63" i="24"/>
  <c r="Z94" i="24"/>
  <c r="Y75" i="24"/>
  <c r="Y90" i="24"/>
  <c r="Z90" i="24" s="1"/>
  <c r="Z122" i="24"/>
  <c r="Z27" i="24"/>
  <c r="Z59" i="24"/>
  <c r="Y101" i="24"/>
  <c r="Z101" i="24" s="1"/>
  <c r="H14" i="16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B38" i="21"/>
  <c r="B37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B33" i="21"/>
  <c r="H10" i="24" s="1"/>
  <c r="I10" i="24" s="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C22" i="21"/>
  <c r="B22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C14" i="21"/>
  <c r="B14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H6" i="24" s="1"/>
  <c r="I6" i="24" s="1"/>
  <c r="H19" i="6" l="1"/>
  <c r="B43" i="21"/>
  <c r="H12" i="24" s="1"/>
  <c r="H11" i="24" s="1"/>
  <c r="I11" i="24" s="1"/>
  <c r="G21" i="25"/>
  <c r="E22" i="21"/>
  <c r="G20" i="24"/>
  <c r="D22" i="21"/>
  <c r="H9" i="24"/>
  <c r="I9" i="24" s="1"/>
  <c r="H8" i="24"/>
  <c r="G20" i="25"/>
  <c r="Z75" i="24"/>
  <c r="G21" i="24" s="1"/>
  <c r="F33" i="21"/>
  <c r="F44" i="21" s="1"/>
  <c r="H20" i="6" l="1"/>
  <c r="B44" i="21"/>
  <c r="G22" i="25"/>
  <c r="G23" i="25" s="1"/>
  <c r="H7" i="24"/>
  <c r="I8" i="24"/>
  <c r="G22" i="24"/>
  <c r="G23" i="24" s="1"/>
  <c r="H21" i="6"/>
  <c r="H22" i="6" s="1"/>
  <c r="H23" i="6" s="1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M191" i="16"/>
  <c r="M192" i="16"/>
  <c r="G13" i="16"/>
  <c r="F11" i="13" s="1"/>
  <c r="G12" i="16"/>
  <c r="F10" i="13" s="1"/>
  <c r="M31" i="6"/>
  <c r="M32" i="6"/>
  <c r="M36" i="6"/>
  <c r="M38" i="6"/>
  <c r="M39" i="6"/>
  <c r="M40" i="6"/>
  <c r="M46" i="6"/>
  <c r="M47" i="6"/>
  <c r="M48" i="6"/>
  <c r="M49" i="6"/>
  <c r="M50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H14" i="24" l="1"/>
  <c r="I14" i="24" s="1"/>
  <c r="I7" i="24"/>
  <c r="G11" i="16"/>
  <c r="G13" i="6"/>
  <c r="G12" i="6"/>
  <c r="I12" i="6" l="1"/>
  <c r="D11" i="13"/>
  <c r="I13" i="6"/>
  <c r="G11" i="6"/>
  <c r="D10" i="13"/>
  <c r="P29" i="16"/>
  <c r="P31" i="16"/>
  <c r="P33" i="16"/>
  <c r="P35" i="16"/>
  <c r="P36" i="16"/>
  <c r="P37" i="16"/>
  <c r="P38" i="16"/>
  <c r="P39" i="16"/>
  <c r="P40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J28" i="16"/>
  <c r="J29" i="16"/>
  <c r="J30" i="16"/>
  <c r="J31" i="16"/>
  <c r="J32" i="16"/>
  <c r="J33" i="16"/>
  <c r="J35" i="16"/>
  <c r="J36" i="16"/>
  <c r="J37" i="16"/>
  <c r="J38" i="16"/>
  <c r="J39" i="16"/>
  <c r="J40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3" i="6"/>
  <c r="J44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P31" i="6"/>
  <c r="P32" i="6"/>
  <c r="P36" i="6"/>
  <c r="P38" i="6"/>
  <c r="P39" i="6"/>
  <c r="P40" i="6"/>
  <c r="P43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H14" i="6" l="1"/>
  <c r="G10" i="16" l="1"/>
  <c r="G6" i="16"/>
  <c r="G5" i="16"/>
  <c r="F8" i="13" l="1"/>
  <c r="U194" i="16"/>
  <c r="T194" i="16"/>
  <c r="S194" i="16"/>
  <c r="R194" i="16"/>
  <c r="Q194" i="16"/>
  <c r="J27" i="16"/>
  <c r="F9" i="13"/>
  <c r="G8" i="16" l="1"/>
  <c r="G9" i="16"/>
  <c r="T29" i="16"/>
  <c r="T35" i="16"/>
  <c r="T37" i="16"/>
  <c r="T43" i="16"/>
  <c r="T48" i="16"/>
  <c r="T50" i="16"/>
  <c r="T53" i="16"/>
  <c r="T58" i="16"/>
  <c r="T67" i="16"/>
  <c r="T69" i="16"/>
  <c r="T70" i="16"/>
  <c r="T72" i="16"/>
  <c r="T93" i="16"/>
  <c r="T98" i="16"/>
  <c r="T99" i="16"/>
  <c r="T39" i="16"/>
  <c r="T42" i="16"/>
  <c r="T45" i="16"/>
  <c r="T56" i="16"/>
  <c r="T60" i="16"/>
  <c r="T65" i="16"/>
  <c r="T66" i="16"/>
  <c r="T73" i="16"/>
  <c r="T74" i="16"/>
  <c r="T75" i="16"/>
  <c r="T77" i="16"/>
  <c r="T78" i="16"/>
  <c r="T83" i="16"/>
  <c r="T90" i="16"/>
  <c r="T91" i="16"/>
  <c r="T94" i="16"/>
  <c r="T95" i="16"/>
  <c r="T105" i="16"/>
  <c r="T40" i="16"/>
  <c r="T54" i="16"/>
  <c r="T57" i="16"/>
  <c r="T86" i="16"/>
  <c r="T87" i="16"/>
  <c r="T107" i="16"/>
  <c r="T117" i="16"/>
  <c r="T121" i="16"/>
  <c r="T123" i="16"/>
  <c r="T129" i="16"/>
  <c r="T130" i="16"/>
  <c r="T132" i="16"/>
  <c r="T145" i="16"/>
  <c r="T147" i="16"/>
  <c r="T155" i="16"/>
  <c r="T156" i="16"/>
  <c r="T157" i="16"/>
  <c r="T158" i="16"/>
  <c r="T167" i="16"/>
  <c r="T31" i="16"/>
  <c r="T82" i="16"/>
  <c r="T85" i="16"/>
  <c r="T106" i="16"/>
  <c r="T110" i="16"/>
  <c r="T113" i="16"/>
  <c r="T114" i="16"/>
  <c r="T115" i="16"/>
  <c r="T119" i="16"/>
  <c r="T124" i="16"/>
  <c r="T131" i="16"/>
  <c r="T133" i="16"/>
  <c r="T151" i="16"/>
  <c r="T172" i="16"/>
  <c r="T173" i="16"/>
  <c r="T179" i="16"/>
  <c r="T182" i="16"/>
  <c r="T189" i="16"/>
  <c r="T191" i="16"/>
  <c r="T46" i="16"/>
  <c r="T52" i="16"/>
  <c r="T55" i="16"/>
  <c r="T61" i="16"/>
  <c r="T68" i="16"/>
  <c r="T84" i="16"/>
  <c r="T92" i="16"/>
  <c r="T103" i="16"/>
  <c r="T118" i="16"/>
  <c r="T125" i="16"/>
  <c r="T137" i="16"/>
  <c r="T142" i="16"/>
  <c r="T143" i="16"/>
  <c r="T146" i="16"/>
  <c r="T159" i="16"/>
  <c r="T162" i="16"/>
  <c r="T163" i="16"/>
  <c r="T165" i="16"/>
  <c r="T174" i="16"/>
  <c r="T181" i="16"/>
  <c r="T190" i="16"/>
  <c r="T36" i="16"/>
  <c r="T44" i="16"/>
  <c r="T49" i="16"/>
  <c r="T80" i="16"/>
  <c r="T81" i="16"/>
  <c r="T102" i="16"/>
  <c r="T120" i="16"/>
  <c r="T135" i="16"/>
  <c r="T136" i="16"/>
  <c r="T141" i="16"/>
  <c r="T149" i="16"/>
  <c r="T153" i="16"/>
  <c r="T171" i="16"/>
  <c r="T177" i="16"/>
  <c r="T178" i="16"/>
  <c r="T183" i="16"/>
  <c r="T187" i="16"/>
  <c r="T51" i="16"/>
  <c r="T109" i="16"/>
  <c r="T111" i="16"/>
  <c r="T161" i="16"/>
  <c r="T169" i="16"/>
  <c r="T175" i="16"/>
  <c r="T186" i="16"/>
  <c r="T76" i="16"/>
  <c r="T97" i="16"/>
  <c r="T122" i="16"/>
  <c r="T139" i="16"/>
  <c r="T79" i="16"/>
  <c r="T88" i="16"/>
  <c r="T152" i="16"/>
  <c r="T168" i="16"/>
  <c r="T176" i="16"/>
  <c r="T180" i="16"/>
  <c r="T192" i="16"/>
  <c r="T140" i="16"/>
  <c r="T101" i="16"/>
  <c r="T148" i="16"/>
  <c r="T108" i="16"/>
  <c r="T96" i="16"/>
  <c r="T138" i="16"/>
  <c r="T188" i="16"/>
  <c r="T166" i="16"/>
  <c r="T170" i="16"/>
  <c r="T100" i="16"/>
  <c r="T144" i="16"/>
  <c r="T134" i="16"/>
  <c r="T127" i="16"/>
  <c r="T126" i="16"/>
  <c r="T71" i="16"/>
  <c r="T64" i="16"/>
  <c r="T184" i="16"/>
  <c r="T62" i="16"/>
  <c r="T38" i="16"/>
  <c r="T112" i="16"/>
  <c r="T164" i="16"/>
  <c r="T154" i="16"/>
  <c r="T89" i="16"/>
  <c r="T47" i="16"/>
  <c r="T33" i="16"/>
  <c r="T185" i="16"/>
  <c r="T128" i="16"/>
  <c r="T63" i="16"/>
  <c r="T160" i="16"/>
  <c r="T116" i="16"/>
  <c r="T59" i="16"/>
  <c r="T104" i="16"/>
  <c r="T150" i="16"/>
  <c r="Q39" i="16"/>
  <c r="V39" i="16" s="1"/>
  <c r="Q40" i="16"/>
  <c r="V40" i="16" s="1"/>
  <c r="Q56" i="16"/>
  <c r="V56" i="16" s="1"/>
  <c r="Q57" i="16"/>
  <c r="V57" i="16" s="1"/>
  <c r="Q68" i="16"/>
  <c r="V68" i="16" s="1"/>
  <c r="Q84" i="16"/>
  <c r="V84" i="16" s="1"/>
  <c r="Q97" i="16"/>
  <c r="V97" i="16" s="1"/>
  <c r="Q52" i="16"/>
  <c r="V52" i="16" s="1"/>
  <c r="Q53" i="16"/>
  <c r="V53" i="16" s="1"/>
  <c r="Q72" i="16"/>
  <c r="V72" i="16" s="1"/>
  <c r="Q79" i="16"/>
  <c r="V79" i="16" s="1"/>
  <c r="Q82" i="16"/>
  <c r="V82" i="16" s="1"/>
  <c r="Q86" i="16"/>
  <c r="V86" i="16" s="1"/>
  <c r="Q93" i="16"/>
  <c r="V93" i="16" s="1"/>
  <c r="Q49" i="16"/>
  <c r="V49" i="16" s="1"/>
  <c r="Q61" i="16"/>
  <c r="V61" i="16" s="1"/>
  <c r="Q74" i="16"/>
  <c r="V74" i="16" s="1"/>
  <c r="Q76" i="16"/>
  <c r="V76" i="16" s="1"/>
  <c r="Q124" i="16"/>
  <c r="V124" i="16" s="1"/>
  <c r="Q137" i="16"/>
  <c r="V137" i="16" s="1"/>
  <c r="Q149" i="16"/>
  <c r="V149" i="16" s="1"/>
  <c r="Q163" i="16"/>
  <c r="V163" i="16" s="1"/>
  <c r="Q45" i="16"/>
  <c r="V45" i="16" s="1"/>
  <c r="Q48" i="16"/>
  <c r="V48" i="16" s="1"/>
  <c r="Q65" i="16"/>
  <c r="V65" i="16" s="1"/>
  <c r="Q70" i="16"/>
  <c r="V70" i="16" s="1"/>
  <c r="Q87" i="16"/>
  <c r="V87" i="16" s="1"/>
  <c r="Q105" i="16"/>
  <c r="V105" i="16" s="1"/>
  <c r="Q121" i="16"/>
  <c r="V121" i="16" s="1"/>
  <c r="Q129" i="16"/>
  <c r="V129" i="16" s="1"/>
  <c r="Q135" i="16"/>
  <c r="V135" i="16" s="1"/>
  <c r="Q165" i="16"/>
  <c r="V165" i="16" s="1"/>
  <c r="Q175" i="16"/>
  <c r="V175" i="16" s="1"/>
  <c r="Q36" i="16"/>
  <c r="V36" i="16" s="1"/>
  <c r="Q44" i="16"/>
  <c r="V44" i="16" s="1"/>
  <c r="Q67" i="16"/>
  <c r="V67" i="16" s="1"/>
  <c r="Q80" i="16"/>
  <c r="V80" i="16" s="1"/>
  <c r="Q109" i="16"/>
  <c r="V109" i="16" s="1"/>
  <c r="Q139" i="16"/>
  <c r="V139" i="16" s="1"/>
  <c r="Q141" i="16"/>
  <c r="V141" i="16" s="1"/>
  <c r="Q145" i="16"/>
  <c r="V145" i="16" s="1"/>
  <c r="Q153" i="16"/>
  <c r="V153" i="16" s="1"/>
  <c r="Q157" i="16"/>
  <c r="V157" i="16" s="1"/>
  <c r="Q161" i="16"/>
  <c r="V161" i="16" s="1"/>
  <c r="Q167" i="16"/>
  <c r="V167" i="16" s="1"/>
  <c r="Q169" i="16"/>
  <c r="V169" i="16" s="1"/>
  <c r="Q179" i="16"/>
  <c r="V179" i="16" s="1"/>
  <c r="Q189" i="16"/>
  <c r="V189" i="16" s="1"/>
  <c r="Q35" i="16"/>
  <c r="V35" i="16" s="1"/>
  <c r="Q88" i="16"/>
  <c r="V88" i="16" s="1"/>
  <c r="Q101" i="16"/>
  <c r="V101" i="16" s="1"/>
  <c r="Q113" i="16"/>
  <c r="V113" i="16" s="1"/>
  <c r="Q123" i="16"/>
  <c r="V123" i="16" s="1"/>
  <c r="Q133" i="16"/>
  <c r="V133" i="16" s="1"/>
  <c r="Q151" i="16"/>
  <c r="V151" i="16" s="1"/>
  <c r="Q155" i="16"/>
  <c r="V155" i="16" s="1"/>
  <c r="Q173" i="16"/>
  <c r="V173" i="16" s="1"/>
  <c r="Q31" i="16"/>
  <c r="V31" i="16" s="1"/>
  <c r="Q78" i="16"/>
  <c r="V78" i="16" s="1"/>
  <c r="Q143" i="16"/>
  <c r="V143" i="16" s="1"/>
  <c r="Q131" i="16"/>
  <c r="V131" i="16" s="1"/>
  <c r="Q159" i="16"/>
  <c r="V159" i="16" s="1"/>
  <c r="Q117" i="16"/>
  <c r="V117" i="16" s="1"/>
  <c r="Q147" i="16"/>
  <c r="V147" i="16" s="1"/>
  <c r="Q174" i="16"/>
  <c r="V174" i="16" s="1"/>
  <c r="Q183" i="16"/>
  <c r="V183" i="16" s="1"/>
  <c r="Q132" i="16"/>
  <c r="V132" i="16" s="1"/>
  <c r="Q171" i="16"/>
  <c r="V171" i="16" s="1"/>
  <c r="Q125" i="16"/>
  <c r="V125" i="16" s="1"/>
  <c r="Q188" i="16"/>
  <c r="V188" i="16" s="1"/>
  <c r="Q91" i="16"/>
  <c r="V91" i="16" s="1"/>
  <c r="Q191" i="16"/>
  <c r="V191" i="16" s="1"/>
  <c r="Q192" i="16"/>
  <c r="V192" i="16" s="1"/>
  <c r="Q122" i="16"/>
  <c r="V122" i="16" s="1"/>
  <c r="Q94" i="16"/>
  <c r="V94" i="16" s="1"/>
  <c r="Q186" i="16"/>
  <c r="V186" i="16" s="1"/>
  <c r="Q106" i="16"/>
  <c r="V106" i="16" s="1"/>
  <c r="Q103" i="16"/>
  <c r="V103" i="16" s="1"/>
  <c r="Q58" i="16"/>
  <c r="V58" i="16" s="1"/>
  <c r="Q102" i="16"/>
  <c r="V102" i="16" s="1"/>
  <c r="Q60" i="16"/>
  <c r="V60" i="16" s="1"/>
  <c r="Q177" i="16"/>
  <c r="V177" i="16" s="1"/>
  <c r="Q158" i="16"/>
  <c r="V158" i="16" s="1"/>
  <c r="Q127" i="16"/>
  <c r="V127" i="16" s="1"/>
  <c r="Q162" i="16"/>
  <c r="V162" i="16" s="1"/>
  <c r="Q138" i="16"/>
  <c r="V138" i="16" s="1"/>
  <c r="Q116" i="16"/>
  <c r="V116" i="16" s="1"/>
  <c r="Q119" i="16"/>
  <c r="V119" i="16" s="1"/>
  <c r="Q83" i="16"/>
  <c r="V83" i="16" s="1"/>
  <c r="Q64" i="16"/>
  <c r="V64" i="16" s="1"/>
  <c r="Q62" i="16"/>
  <c r="V62" i="16" s="1"/>
  <c r="Q55" i="16"/>
  <c r="V55" i="16" s="1"/>
  <c r="Q47" i="16"/>
  <c r="V47" i="16" s="1"/>
  <c r="Q118" i="16"/>
  <c r="V118" i="16" s="1"/>
  <c r="Q95" i="16"/>
  <c r="V95" i="16" s="1"/>
  <c r="Q120" i="16"/>
  <c r="V120" i="16" s="1"/>
  <c r="Q90" i="16"/>
  <c r="V90" i="16" s="1"/>
  <c r="Q115" i="16"/>
  <c r="V115" i="16" s="1"/>
  <c r="Q37" i="16"/>
  <c r="V37" i="16" s="1"/>
  <c r="Q184" i="16"/>
  <c r="V184" i="16" s="1"/>
  <c r="Q170" i="16"/>
  <c r="V170" i="16" s="1"/>
  <c r="Q168" i="16"/>
  <c r="V168" i="16" s="1"/>
  <c r="Q128" i="16"/>
  <c r="V128" i="16" s="1"/>
  <c r="Q154" i="16"/>
  <c r="V154" i="16" s="1"/>
  <c r="Q176" i="16"/>
  <c r="V176" i="16" s="1"/>
  <c r="Q140" i="16"/>
  <c r="V140" i="16" s="1"/>
  <c r="Q166" i="16"/>
  <c r="V166" i="16" s="1"/>
  <c r="Q160" i="16"/>
  <c r="V160" i="16" s="1"/>
  <c r="Q134" i="16"/>
  <c r="V134" i="16" s="1"/>
  <c r="Q112" i="16"/>
  <c r="V112" i="16" s="1"/>
  <c r="Q92" i="16"/>
  <c r="V92" i="16" s="1"/>
  <c r="Q71" i="16"/>
  <c r="V71" i="16" s="1"/>
  <c r="Q75" i="16"/>
  <c r="V75" i="16" s="1"/>
  <c r="Q85" i="16"/>
  <c r="V85" i="16" s="1"/>
  <c r="Q63" i="16"/>
  <c r="V63" i="16" s="1"/>
  <c r="Q59" i="16"/>
  <c r="V59" i="16" s="1"/>
  <c r="Q29" i="16"/>
  <c r="V29" i="16" s="1"/>
  <c r="Q54" i="16"/>
  <c r="V54" i="16" s="1"/>
  <c r="Q111" i="16"/>
  <c r="V111" i="16" s="1"/>
  <c r="Q156" i="16"/>
  <c r="V156" i="16" s="1"/>
  <c r="Q148" i="16"/>
  <c r="V148" i="16" s="1"/>
  <c r="Q150" i="16"/>
  <c r="V150" i="16" s="1"/>
  <c r="Q89" i="16"/>
  <c r="V89" i="16" s="1"/>
  <c r="Q77" i="16"/>
  <c r="V77" i="16" s="1"/>
  <c r="Q38" i="16"/>
  <c r="V38" i="16" s="1"/>
  <c r="Q33" i="16"/>
  <c r="V33" i="16" s="1"/>
  <c r="Q164" i="16"/>
  <c r="V164" i="16" s="1"/>
  <c r="Q142" i="16"/>
  <c r="V142" i="16" s="1"/>
  <c r="Q181" i="16"/>
  <c r="V181" i="16" s="1"/>
  <c r="Q144" i="16"/>
  <c r="V144" i="16" s="1"/>
  <c r="Q96" i="16"/>
  <c r="V96" i="16" s="1"/>
  <c r="Q114" i="16"/>
  <c r="V114" i="16" s="1"/>
  <c r="Q98" i="16"/>
  <c r="V98" i="16" s="1"/>
  <c r="Q50" i="16"/>
  <c r="V50" i="16" s="1"/>
  <c r="Q126" i="16"/>
  <c r="V126" i="16" s="1"/>
  <c r="Q182" i="16"/>
  <c r="V182" i="16" s="1"/>
  <c r="Q130" i="16"/>
  <c r="V130" i="16" s="1"/>
  <c r="Q104" i="16"/>
  <c r="V104" i="16" s="1"/>
  <c r="Q73" i="16"/>
  <c r="V73" i="16" s="1"/>
  <c r="Q190" i="16"/>
  <c r="V190" i="16" s="1"/>
  <c r="Q99" i="16"/>
  <c r="V99" i="16" s="1"/>
  <c r="Q187" i="16"/>
  <c r="V187" i="16" s="1"/>
  <c r="Q42" i="16"/>
  <c r="V42" i="16" s="1"/>
  <c r="Q110" i="16"/>
  <c r="V110" i="16" s="1"/>
  <c r="Q107" i="16"/>
  <c r="V107" i="16" s="1"/>
  <c r="Q46" i="16"/>
  <c r="V46" i="16" s="1"/>
  <c r="Q178" i="16"/>
  <c r="V178" i="16" s="1"/>
  <c r="Q152" i="16"/>
  <c r="V152" i="16" s="1"/>
  <c r="Q185" i="16"/>
  <c r="V185" i="16" s="1"/>
  <c r="Q66" i="16"/>
  <c r="V66" i="16" s="1"/>
  <c r="Q43" i="16"/>
  <c r="V43" i="16" s="1"/>
  <c r="Q136" i="16"/>
  <c r="V136" i="16" s="1"/>
  <c r="Q69" i="16"/>
  <c r="V69" i="16" s="1"/>
  <c r="Q100" i="16"/>
  <c r="V100" i="16" s="1"/>
  <c r="Q172" i="16"/>
  <c r="V172" i="16" s="1"/>
  <c r="Q81" i="16"/>
  <c r="V81" i="16" s="1"/>
  <c r="Q51" i="16"/>
  <c r="V51" i="16" s="1"/>
  <c r="Q146" i="16"/>
  <c r="V146" i="16" s="1"/>
  <c r="Q180" i="16"/>
  <c r="V180" i="16" s="1"/>
  <c r="Q108" i="16"/>
  <c r="V108" i="16" s="1"/>
  <c r="U40" i="16"/>
  <c r="U44" i="16"/>
  <c r="U57" i="16"/>
  <c r="U64" i="16"/>
  <c r="U68" i="16"/>
  <c r="U79" i="16"/>
  <c r="U82" i="16"/>
  <c r="U84" i="16"/>
  <c r="U87" i="16"/>
  <c r="U97" i="16"/>
  <c r="U35" i="16"/>
  <c r="U48" i="16"/>
  <c r="U53" i="16"/>
  <c r="U63" i="16"/>
  <c r="U67" i="16"/>
  <c r="U70" i="16"/>
  <c r="U72" i="16"/>
  <c r="U93" i="16"/>
  <c r="U31" i="16"/>
  <c r="U83" i="16"/>
  <c r="U88" i="16"/>
  <c r="U101" i="16"/>
  <c r="U127" i="16"/>
  <c r="U131" i="16"/>
  <c r="U161" i="16"/>
  <c r="U163" i="16"/>
  <c r="U74" i="16"/>
  <c r="U76" i="16"/>
  <c r="U78" i="16"/>
  <c r="U109" i="16"/>
  <c r="U123" i="16"/>
  <c r="U132" i="16"/>
  <c r="U139" i="16"/>
  <c r="U167" i="16"/>
  <c r="U169" i="16"/>
  <c r="U175" i="16"/>
  <c r="U39" i="16"/>
  <c r="U113" i="16"/>
  <c r="U124" i="16"/>
  <c r="U133" i="16"/>
  <c r="U151" i="16"/>
  <c r="U155" i="16"/>
  <c r="U173" i="16"/>
  <c r="U179" i="16"/>
  <c r="U182" i="16"/>
  <c r="U189" i="16"/>
  <c r="U45" i="16"/>
  <c r="U52" i="16"/>
  <c r="U61" i="16"/>
  <c r="U65" i="16"/>
  <c r="U86" i="16"/>
  <c r="U105" i="16"/>
  <c r="U117" i="16"/>
  <c r="U125" i="16"/>
  <c r="U128" i="16"/>
  <c r="U137" i="16"/>
  <c r="U143" i="16"/>
  <c r="U147" i="16"/>
  <c r="U159" i="16"/>
  <c r="U165" i="16"/>
  <c r="U174" i="16"/>
  <c r="U181" i="16"/>
  <c r="U80" i="16"/>
  <c r="U135" i="16"/>
  <c r="U153" i="16"/>
  <c r="U171" i="16"/>
  <c r="U177" i="16"/>
  <c r="U49" i="16"/>
  <c r="U141" i="16"/>
  <c r="U149" i="16"/>
  <c r="U129" i="16"/>
  <c r="U157" i="16"/>
  <c r="U178" i="16"/>
  <c r="U185" i="16"/>
  <c r="U36" i="16"/>
  <c r="U56" i="16"/>
  <c r="U121" i="16"/>
  <c r="U183" i="16"/>
  <c r="U145" i="16"/>
  <c r="U164" i="16"/>
  <c r="U152" i="16"/>
  <c r="U142" i="16"/>
  <c r="U156" i="16"/>
  <c r="U148" i="16"/>
  <c r="U150" i="16"/>
  <c r="U144" i="16"/>
  <c r="U96" i="16"/>
  <c r="U77" i="16"/>
  <c r="U103" i="16"/>
  <c r="U38" i="16"/>
  <c r="U33" i="16"/>
  <c r="U66" i="16"/>
  <c r="U60" i="16"/>
  <c r="U43" i="16"/>
  <c r="U54" i="16"/>
  <c r="U46" i="16"/>
  <c r="U37" i="16"/>
  <c r="U186" i="16"/>
  <c r="U158" i="16"/>
  <c r="U191" i="16"/>
  <c r="U162" i="16"/>
  <c r="U138" i="16"/>
  <c r="U192" i="16"/>
  <c r="U116" i="16"/>
  <c r="U119" i="16"/>
  <c r="U114" i="16"/>
  <c r="U106" i="16"/>
  <c r="U98" i="16"/>
  <c r="U90" i="16"/>
  <c r="U115" i="16"/>
  <c r="U99" i="16"/>
  <c r="U69" i="16"/>
  <c r="U62" i="16"/>
  <c r="U55" i="16"/>
  <c r="U47" i="16"/>
  <c r="U172" i="16"/>
  <c r="U136" i="16"/>
  <c r="U187" i="16"/>
  <c r="U146" i="16"/>
  <c r="U180" i="16"/>
  <c r="U108" i="16"/>
  <c r="U100" i="16"/>
  <c r="U110" i="16"/>
  <c r="U94" i="16"/>
  <c r="U107" i="16"/>
  <c r="U81" i="16"/>
  <c r="U51" i="16"/>
  <c r="U58" i="16"/>
  <c r="U126" i="16"/>
  <c r="U130" i="16"/>
  <c r="U120" i="16"/>
  <c r="U118" i="16"/>
  <c r="U102" i="16"/>
  <c r="U91" i="16"/>
  <c r="U73" i="16"/>
  <c r="U170" i="16"/>
  <c r="U190" i="16"/>
  <c r="U168" i="16"/>
  <c r="U154" i="16"/>
  <c r="U140" i="16"/>
  <c r="U188" i="16"/>
  <c r="U160" i="16"/>
  <c r="U134" i="16"/>
  <c r="U112" i="16"/>
  <c r="U92" i="16"/>
  <c r="U122" i="16"/>
  <c r="U75" i="16"/>
  <c r="U95" i="16"/>
  <c r="U85" i="16"/>
  <c r="U59" i="16"/>
  <c r="U29" i="16"/>
  <c r="U50" i="16"/>
  <c r="U89" i="16"/>
  <c r="U104" i="16"/>
  <c r="U176" i="16"/>
  <c r="U71" i="16"/>
  <c r="U111" i="16"/>
  <c r="U42" i="16"/>
  <c r="U184" i="16"/>
  <c r="U166" i="16"/>
  <c r="R31" i="16"/>
  <c r="R36" i="16"/>
  <c r="R49" i="16"/>
  <c r="R54" i="16"/>
  <c r="R61" i="16"/>
  <c r="R66" i="16"/>
  <c r="R73" i="16"/>
  <c r="R75" i="16"/>
  <c r="R76" i="16"/>
  <c r="R80" i="16"/>
  <c r="W80" i="16" s="1"/>
  <c r="R83" i="16"/>
  <c r="R88" i="16"/>
  <c r="R101" i="16"/>
  <c r="R106" i="16"/>
  <c r="W106" i="16" s="1"/>
  <c r="R40" i="16"/>
  <c r="R46" i="16"/>
  <c r="R57" i="16"/>
  <c r="R68" i="16"/>
  <c r="R81" i="16"/>
  <c r="R84" i="16"/>
  <c r="R97" i="16"/>
  <c r="R102" i="16"/>
  <c r="R50" i="16"/>
  <c r="R53" i="16"/>
  <c r="R69" i="16"/>
  <c r="W69" i="16" s="1"/>
  <c r="R77" i="16"/>
  <c r="R94" i="16"/>
  <c r="R98" i="16"/>
  <c r="R109" i="16"/>
  <c r="R114" i="16"/>
  <c r="W114" i="16" s="1"/>
  <c r="R122" i="16"/>
  <c r="R133" i="16"/>
  <c r="R135" i="16"/>
  <c r="R142" i="16"/>
  <c r="W142" i="16" s="1"/>
  <c r="R143" i="16"/>
  <c r="R152" i="16"/>
  <c r="R72" i="16"/>
  <c r="R117" i="16"/>
  <c r="R118" i="16"/>
  <c r="R125" i="16"/>
  <c r="R147" i="16"/>
  <c r="R159" i="16"/>
  <c r="R171" i="16"/>
  <c r="R174" i="16"/>
  <c r="R183" i="16"/>
  <c r="R37" i="16"/>
  <c r="R42" i="16"/>
  <c r="R45" i="16"/>
  <c r="R65" i="16"/>
  <c r="R105" i="16"/>
  <c r="W105" i="16" s="1"/>
  <c r="R121" i="16"/>
  <c r="R128" i="16"/>
  <c r="R129" i="16"/>
  <c r="R130" i="16"/>
  <c r="W130" i="16" s="1"/>
  <c r="R136" i="16"/>
  <c r="R158" i="16"/>
  <c r="R175" i="16"/>
  <c r="R178" i="16"/>
  <c r="R186" i="16"/>
  <c r="R64" i="16"/>
  <c r="R79" i="16"/>
  <c r="R90" i="16"/>
  <c r="W90" i="16" s="1"/>
  <c r="R110" i="16"/>
  <c r="W110" i="16" s="1"/>
  <c r="R139" i="16"/>
  <c r="R167" i="16"/>
  <c r="R168" i="16"/>
  <c r="W168" i="16" s="1"/>
  <c r="R172" i="16"/>
  <c r="W172" i="16" s="1"/>
  <c r="R179" i="16"/>
  <c r="R93" i="16"/>
  <c r="R151" i="16"/>
  <c r="R189" i="16"/>
  <c r="R35" i="16"/>
  <c r="R124" i="16"/>
  <c r="R58" i="16"/>
  <c r="R85" i="16"/>
  <c r="R190" i="16"/>
  <c r="W190" i="16" s="1"/>
  <c r="R113" i="16"/>
  <c r="R155" i="16"/>
  <c r="W155" i="16" s="1"/>
  <c r="R163" i="16"/>
  <c r="R180" i="16"/>
  <c r="R131" i="16"/>
  <c r="W131" i="16" s="1"/>
  <c r="R169" i="16"/>
  <c r="W169" i="16" s="1"/>
  <c r="R149" i="16"/>
  <c r="R161" i="16"/>
  <c r="R44" i="16"/>
  <c r="R187" i="16"/>
  <c r="W187" i="16" s="1"/>
  <c r="R182" i="16"/>
  <c r="W182" i="16" s="1"/>
  <c r="R126" i="16"/>
  <c r="R192" i="16"/>
  <c r="W192" i="16" s="1"/>
  <c r="R184" i="16"/>
  <c r="W184" i="16" s="1"/>
  <c r="R108" i="16"/>
  <c r="W108" i="16" s="1"/>
  <c r="R104" i="16"/>
  <c r="R100" i="16"/>
  <c r="R89" i="16"/>
  <c r="R71" i="16"/>
  <c r="R115" i="16"/>
  <c r="R107" i="16"/>
  <c r="W107" i="16" s="1"/>
  <c r="R99" i="16"/>
  <c r="W99" i="16" s="1"/>
  <c r="R91" i="16"/>
  <c r="R56" i="16"/>
  <c r="R51" i="16"/>
  <c r="W51" i="16" s="1"/>
  <c r="R48" i="16"/>
  <c r="W48" i="16" s="1"/>
  <c r="R166" i="16"/>
  <c r="R78" i="16"/>
  <c r="R176" i="16"/>
  <c r="R181" i="16"/>
  <c r="R162" i="16"/>
  <c r="R146" i="16"/>
  <c r="R67" i="16"/>
  <c r="R150" i="16"/>
  <c r="R86" i="16"/>
  <c r="R52" i="16"/>
  <c r="R191" i="16"/>
  <c r="R154" i="16"/>
  <c r="W154" i="16" s="1"/>
  <c r="R148" i="16"/>
  <c r="R96" i="16"/>
  <c r="R38" i="16"/>
  <c r="W38" i="16" s="1"/>
  <c r="R33" i="16"/>
  <c r="W33" i="16" s="1"/>
  <c r="R43" i="16"/>
  <c r="R137" i="16"/>
  <c r="W137" i="16" s="1"/>
  <c r="R165" i="16"/>
  <c r="W165" i="16" s="1"/>
  <c r="R177" i="16"/>
  <c r="R141" i="16"/>
  <c r="R140" i="16"/>
  <c r="R39" i="16"/>
  <c r="R62" i="16"/>
  <c r="R82" i="16"/>
  <c r="R127" i="16"/>
  <c r="W127" i="16" s="1"/>
  <c r="R164" i="16"/>
  <c r="R138" i="16"/>
  <c r="R132" i="16"/>
  <c r="R112" i="16"/>
  <c r="R59" i="16"/>
  <c r="R29" i="16"/>
  <c r="R74" i="16"/>
  <c r="R156" i="16"/>
  <c r="W156" i="16" s="1"/>
  <c r="R173" i="16"/>
  <c r="W173" i="16" s="1"/>
  <c r="R157" i="16"/>
  <c r="R63" i="16"/>
  <c r="R170" i="16"/>
  <c r="R120" i="16"/>
  <c r="W120" i="16" s="1"/>
  <c r="R103" i="16"/>
  <c r="W103" i="16" s="1"/>
  <c r="R87" i="16"/>
  <c r="R60" i="16"/>
  <c r="R47" i="16"/>
  <c r="R185" i="16"/>
  <c r="R123" i="16"/>
  <c r="R153" i="16"/>
  <c r="R92" i="16"/>
  <c r="R70" i="16"/>
  <c r="W70" i="16" s="1"/>
  <c r="R134" i="16"/>
  <c r="R145" i="16"/>
  <c r="R116" i="16"/>
  <c r="R111" i="16"/>
  <c r="R160" i="16"/>
  <c r="R144" i="16"/>
  <c r="R119" i="16"/>
  <c r="W119" i="16" s="1"/>
  <c r="R95" i="16"/>
  <c r="R188" i="16"/>
  <c r="R55" i="16"/>
  <c r="S42" i="16"/>
  <c r="S45" i="16"/>
  <c r="S63" i="16"/>
  <c r="S65" i="16"/>
  <c r="S74" i="16"/>
  <c r="S77" i="16"/>
  <c r="S78" i="16"/>
  <c r="S90" i="16"/>
  <c r="S91" i="16"/>
  <c r="S94" i="16"/>
  <c r="S95" i="16"/>
  <c r="S105" i="16"/>
  <c r="S31" i="16"/>
  <c r="S36" i="16"/>
  <c r="S49" i="16"/>
  <c r="S54" i="16"/>
  <c r="S61" i="16"/>
  <c r="S76" i="16"/>
  <c r="S80" i="16"/>
  <c r="S88" i="16"/>
  <c r="S101" i="16"/>
  <c r="S106" i="16"/>
  <c r="X106" i="16" s="1"/>
  <c r="S107" i="16"/>
  <c r="S62" i="16"/>
  <c r="S72" i="16"/>
  <c r="S82" i="16"/>
  <c r="S113" i="16"/>
  <c r="S118" i="16"/>
  <c r="S119" i="16"/>
  <c r="S125" i="16"/>
  <c r="S139" i="16"/>
  <c r="S141" i="16"/>
  <c r="S151" i="16"/>
  <c r="S153" i="16"/>
  <c r="S159" i="16"/>
  <c r="S165" i="16"/>
  <c r="S46" i="16"/>
  <c r="S53" i="16"/>
  <c r="S58" i="16"/>
  <c r="S68" i="16"/>
  <c r="S84" i="16"/>
  <c r="S93" i="16"/>
  <c r="S103" i="16"/>
  <c r="S137" i="16"/>
  <c r="S143" i="16"/>
  <c r="S155" i="16"/>
  <c r="S163" i="16"/>
  <c r="S190" i="16"/>
  <c r="X190" i="16" s="1"/>
  <c r="Y190" i="16" s="1"/>
  <c r="S50" i="16"/>
  <c r="S57" i="16"/>
  <c r="S70" i="16"/>
  <c r="S81" i="16"/>
  <c r="S98" i="16"/>
  <c r="S102" i="16"/>
  <c r="S117" i="16"/>
  <c r="S126" i="16"/>
  <c r="S135" i="16"/>
  <c r="S147" i="16"/>
  <c r="S149" i="16"/>
  <c r="S171" i="16"/>
  <c r="S177" i="16"/>
  <c r="S183" i="16"/>
  <c r="S187" i="16"/>
  <c r="S37" i="16"/>
  <c r="S59" i="16"/>
  <c r="S97" i="16"/>
  <c r="S109" i="16"/>
  <c r="S111" i="16"/>
  <c r="S121" i="16"/>
  <c r="S122" i="16"/>
  <c r="S129" i="16"/>
  <c r="S145" i="16"/>
  <c r="S157" i="16"/>
  <c r="S161" i="16"/>
  <c r="S169" i="16"/>
  <c r="S175" i="16"/>
  <c r="S176" i="16"/>
  <c r="S186" i="16"/>
  <c r="S40" i="16"/>
  <c r="S99" i="16"/>
  <c r="S167" i="16"/>
  <c r="S173" i="16"/>
  <c r="X173" i="16" s="1"/>
  <c r="S179" i="16"/>
  <c r="S114" i="16"/>
  <c r="S133" i="16"/>
  <c r="S189" i="16"/>
  <c r="S191" i="16"/>
  <c r="S110" i="16"/>
  <c r="S172" i="16"/>
  <c r="S123" i="16"/>
  <c r="S115" i="16"/>
  <c r="S127" i="16"/>
  <c r="S83" i="16"/>
  <c r="S87" i="16"/>
  <c r="S170" i="16"/>
  <c r="S192" i="16"/>
  <c r="S136" i="16"/>
  <c r="S128" i="16"/>
  <c r="S154" i="16"/>
  <c r="S185" i="16"/>
  <c r="S166" i="16"/>
  <c r="S134" i="16"/>
  <c r="S112" i="16"/>
  <c r="S92" i="16"/>
  <c r="S131" i="16"/>
  <c r="X131" i="16" s="1"/>
  <c r="S29" i="16"/>
  <c r="S182" i="16"/>
  <c r="S174" i="16"/>
  <c r="S124" i="16"/>
  <c r="S66" i="16"/>
  <c r="S85" i="16"/>
  <c r="S55" i="16"/>
  <c r="S164" i="16"/>
  <c r="S181" i="16"/>
  <c r="S152" i="16"/>
  <c r="S184" i="16"/>
  <c r="S156" i="16"/>
  <c r="S146" i="16"/>
  <c r="S148" i="16"/>
  <c r="S144" i="16"/>
  <c r="S108" i="16"/>
  <c r="S104" i="16"/>
  <c r="S100" i="16"/>
  <c r="S130" i="16"/>
  <c r="S89" i="16"/>
  <c r="S73" i="16"/>
  <c r="S56" i="16"/>
  <c r="S51" i="16"/>
  <c r="S52" i="16"/>
  <c r="S44" i="16"/>
  <c r="S132" i="16"/>
  <c r="S158" i="16"/>
  <c r="S116" i="16"/>
  <c r="S71" i="16"/>
  <c r="S67" i="16"/>
  <c r="S39" i="16"/>
  <c r="S162" i="16"/>
  <c r="S140" i="16"/>
  <c r="S138" i="16"/>
  <c r="S120" i="16"/>
  <c r="S86" i="16"/>
  <c r="S47" i="16"/>
  <c r="S64" i="16"/>
  <c r="S79" i="16"/>
  <c r="S180" i="16"/>
  <c r="S142" i="16"/>
  <c r="S38" i="16"/>
  <c r="S33" i="16"/>
  <c r="S188" i="16"/>
  <c r="S168" i="16"/>
  <c r="S160" i="16"/>
  <c r="S75" i="16"/>
  <c r="S60" i="16"/>
  <c r="S48" i="16"/>
  <c r="S178" i="16"/>
  <c r="S150" i="16"/>
  <c r="S96" i="16"/>
  <c r="S35" i="16"/>
  <c r="S43" i="16"/>
  <c r="S69" i="16"/>
  <c r="X156" i="16" l="1"/>
  <c r="W136" i="16"/>
  <c r="X99" i="16"/>
  <c r="W146" i="16"/>
  <c r="W145" i="16"/>
  <c r="W60" i="16"/>
  <c r="X60" i="16" s="1"/>
  <c r="Y60" i="16" s="1"/>
  <c r="W35" i="16"/>
  <c r="X35" i="16" s="1"/>
  <c r="Y35" i="16" s="1"/>
  <c r="Z35" i="16" s="1"/>
  <c r="W174" i="16"/>
  <c r="X174" i="16" s="1"/>
  <c r="Y174" i="16" s="1"/>
  <c r="Z174" i="16" s="1"/>
  <c r="W125" i="16"/>
  <c r="X125" i="16" s="1"/>
  <c r="Y125" i="16" s="1"/>
  <c r="Z125" i="16" s="1"/>
  <c r="X107" i="16"/>
  <c r="Y107" i="16" s="1"/>
  <c r="W123" i="16"/>
  <c r="X123" i="16" s="1"/>
  <c r="Y123" i="16" s="1"/>
  <c r="Z123" i="16" s="1"/>
  <c r="X187" i="16"/>
  <c r="Y187" i="16" s="1"/>
  <c r="Z187" i="16" s="1"/>
  <c r="X103" i="16"/>
  <c r="Y103" i="16" s="1"/>
  <c r="W188" i="16"/>
  <c r="X188" i="16" s="1"/>
  <c r="W122" i="16"/>
  <c r="X122" i="16" s="1"/>
  <c r="Y122" i="16" s="1"/>
  <c r="W128" i="16"/>
  <c r="X128" i="16" s="1"/>
  <c r="Y128" i="16" s="1"/>
  <c r="W158" i="16"/>
  <c r="W40" i="16"/>
  <c r="X40" i="16" s="1"/>
  <c r="Y40" i="16" s="1"/>
  <c r="Z40" i="16" s="1"/>
  <c r="W166" i="16"/>
  <c r="X166" i="16" s="1"/>
  <c r="Y166" i="16" s="1"/>
  <c r="Z166" i="16" s="1"/>
  <c r="W89" i="16"/>
  <c r="X89" i="16" s="1"/>
  <c r="Y89" i="16" s="1"/>
  <c r="Z89" i="16" s="1"/>
  <c r="W178" i="16"/>
  <c r="X178" i="16" s="1"/>
  <c r="W117" i="16"/>
  <c r="X117" i="16" s="1"/>
  <c r="Y117" i="16" s="1"/>
  <c r="Z117" i="16" s="1"/>
  <c r="X108" i="16"/>
  <c r="Y108" i="16" s="1"/>
  <c r="Z108" i="16" s="1"/>
  <c r="W68" i="16"/>
  <c r="X68" i="16" s="1"/>
  <c r="Y68" i="16" s="1"/>
  <c r="Y99" i="16"/>
  <c r="Z99" i="16" s="1"/>
  <c r="W37" i="16"/>
  <c r="X37" i="16" s="1"/>
  <c r="Y37" i="16" s="1"/>
  <c r="Y131" i="16"/>
  <c r="Z131" i="16" s="1"/>
  <c r="X136" i="16"/>
  <c r="Y136" i="16" s="1"/>
  <c r="Z136" i="16" s="1"/>
  <c r="X172" i="16"/>
  <c r="Y172" i="16" s="1"/>
  <c r="Z172" i="16" s="1"/>
  <c r="W92" i="16"/>
  <c r="X92" i="16" s="1"/>
  <c r="W164" i="16"/>
  <c r="W44" i="16"/>
  <c r="X44" i="16" s="1"/>
  <c r="Y44" i="16" s="1"/>
  <c r="Z44" i="16" s="1"/>
  <c r="W124" i="16"/>
  <c r="X124" i="16" s="1"/>
  <c r="Y124" i="16" s="1"/>
  <c r="Z124" i="16" s="1"/>
  <c r="W93" i="16"/>
  <c r="W79" i="16"/>
  <c r="X79" i="16" s="1"/>
  <c r="Y79" i="16" s="1"/>
  <c r="Z79" i="16" s="1"/>
  <c r="W183" i="16"/>
  <c r="X183" i="16" s="1"/>
  <c r="Y183" i="16" s="1"/>
  <c r="Z183" i="16" s="1"/>
  <c r="W72" i="16"/>
  <c r="X72" i="16" s="1"/>
  <c r="Y72" i="16" s="1"/>
  <c r="Z72" i="16" s="1"/>
  <c r="W109" i="16"/>
  <c r="X109" i="16" s="1"/>
  <c r="Y109" i="16" s="1"/>
  <c r="Z109" i="16" s="1"/>
  <c r="W97" i="16"/>
  <c r="X97" i="16" s="1"/>
  <c r="Y97" i="16" s="1"/>
  <c r="W76" i="16"/>
  <c r="X76" i="16" s="1"/>
  <c r="Y76" i="16" s="1"/>
  <c r="Z76" i="16" s="1"/>
  <c r="X69" i="16"/>
  <c r="Y69" i="16" s="1"/>
  <c r="Z69" i="16" s="1"/>
  <c r="X51" i="16"/>
  <c r="Y51" i="16" s="1"/>
  <c r="Z51" i="16" s="1"/>
  <c r="X192" i="16"/>
  <c r="Y192" i="16" s="1"/>
  <c r="X110" i="16"/>
  <c r="Y110" i="16" s="1"/>
  <c r="Z110" i="16" s="1"/>
  <c r="X105" i="16"/>
  <c r="Y105" i="16" s="1"/>
  <c r="Z105" i="16" s="1"/>
  <c r="W153" i="16"/>
  <c r="X153" i="16" s="1"/>
  <c r="Y153" i="16" s="1"/>
  <c r="Z153" i="16" s="1"/>
  <c r="W170" i="16"/>
  <c r="X170" i="16" s="1"/>
  <c r="Y170" i="16" s="1"/>
  <c r="Z170" i="16" s="1"/>
  <c r="W112" i="16"/>
  <c r="X112" i="16" s="1"/>
  <c r="W96" i="16"/>
  <c r="X96" i="16" s="1"/>
  <c r="Y96" i="16" s="1"/>
  <c r="Z96" i="16" s="1"/>
  <c r="W56" i="16"/>
  <c r="X56" i="16" s="1"/>
  <c r="Y56" i="16" s="1"/>
  <c r="Z56" i="16" s="1"/>
  <c r="W126" i="16"/>
  <c r="X126" i="16" s="1"/>
  <c r="W180" i="16"/>
  <c r="W179" i="16"/>
  <c r="X179" i="16" s="1"/>
  <c r="Y179" i="16" s="1"/>
  <c r="Z179" i="16" s="1"/>
  <c r="W45" i="16"/>
  <c r="X45" i="16" s="1"/>
  <c r="Y45" i="16" s="1"/>
  <c r="Z45" i="16" s="1"/>
  <c r="W133" i="16"/>
  <c r="X133" i="16" s="1"/>
  <c r="Y133" i="16" s="1"/>
  <c r="Z133" i="16" s="1"/>
  <c r="W84" i="16"/>
  <c r="X84" i="16" s="1"/>
  <c r="Y84" i="16" s="1"/>
  <c r="Z84" i="16" s="1"/>
  <c r="W75" i="16"/>
  <c r="W147" i="16"/>
  <c r="X147" i="16" s="1"/>
  <c r="Y147" i="16" s="1"/>
  <c r="Z147" i="16" s="1"/>
  <c r="W143" i="16"/>
  <c r="X143" i="16" s="1"/>
  <c r="Y143" i="16" s="1"/>
  <c r="Z143" i="16" s="1"/>
  <c r="X80" i="16"/>
  <c r="Y80" i="16" s="1"/>
  <c r="Z80" i="16" s="1"/>
  <c r="W87" i="16"/>
  <c r="X87" i="16" s="1"/>
  <c r="Y87" i="16" s="1"/>
  <c r="Z87" i="16" s="1"/>
  <c r="W43" i="16"/>
  <c r="X43" i="16" s="1"/>
  <c r="Y43" i="16" s="1"/>
  <c r="W42" i="16"/>
  <c r="X42" i="16" s="1"/>
  <c r="Y42" i="16" s="1"/>
  <c r="Z42" i="16" s="1"/>
  <c r="W88" i="16"/>
  <c r="X88" i="16" s="1"/>
  <c r="Y88" i="16" s="1"/>
  <c r="Z88" i="16" s="1"/>
  <c r="W59" i="16"/>
  <c r="X59" i="16" s="1"/>
  <c r="Y59" i="16" s="1"/>
  <c r="Z59" i="16" s="1"/>
  <c r="W39" i="16"/>
  <c r="X39" i="16" s="1"/>
  <c r="Y39" i="16" s="1"/>
  <c r="Z39" i="16" s="1"/>
  <c r="W63" i="16"/>
  <c r="X63" i="16" s="1"/>
  <c r="Y63" i="16" s="1"/>
  <c r="W55" i="16"/>
  <c r="X55" i="16" s="1"/>
  <c r="W66" i="16"/>
  <c r="X66" i="16" s="1"/>
  <c r="X70" i="16"/>
  <c r="Y70" i="16" s="1"/>
  <c r="Z70" i="16" s="1"/>
  <c r="W71" i="16"/>
  <c r="X71" i="16" s="1"/>
  <c r="Y71" i="16" s="1"/>
  <c r="Z71" i="16" s="1"/>
  <c r="W31" i="16"/>
  <c r="X31" i="16" s="1"/>
  <c r="Y31" i="16" s="1"/>
  <c r="Z31" i="16" s="1"/>
  <c r="X33" i="16"/>
  <c r="Y33" i="16" s="1"/>
  <c r="Z33" i="16" s="1"/>
  <c r="W29" i="16"/>
  <c r="X29" i="16" s="1"/>
  <c r="Y29" i="16" s="1"/>
  <c r="Z29" i="16" s="1"/>
  <c r="W47" i="16"/>
  <c r="X47" i="16" s="1"/>
  <c r="W49" i="16"/>
  <c r="X49" i="16" s="1"/>
  <c r="Y49" i="16" s="1"/>
  <c r="Z49" i="16" s="1"/>
  <c r="W36" i="16"/>
  <c r="W132" i="16"/>
  <c r="X132" i="16" s="1"/>
  <c r="Y132" i="16" s="1"/>
  <c r="Z132" i="16" s="1"/>
  <c r="W82" i="16"/>
  <c r="X82" i="16" s="1"/>
  <c r="Y82" i="16" s="1"/>
  <c r="Z82" i="16" s="1"/>
  <c r="W52" i="16"/>
  <c r="W78" i="16"/>
  <c r="W115" i="16"/>
  <c r="X115" i="16" s="1"/>
  <c r="Y115" i="16" s="1"/>
  <c r="Z115" i="16" s="1"/>
  <c r="W139" i="16"/>
  <c r="X139" i="16" s="1"/>
  <c r="W64" i="16"/>
  <c r="W98" i="16"/>
  <c r="X98" i="16" s="1"/>
  <c r="Y98" i="16" s="1"/>
  <c r="Z98" i="16" s="1"/>
  <c r="W57" i="16"/>
  <c r="X57" i="16" s="1"/>
  <c r="Y57" i="16" s="1"/>
  <c r="Z57" i="16" s="1"/>
  <c r="W101" i="16"/>
  <c r="W61" i="16"/>
  <c r="X78" i="16"/>
  <c r="X38" i="16"/>
  <c r="Y38" i="16" s="1"/>
  <c r="X137" i="16"/>
  <c r="Y137" i="16" s="1"/>
  <c r="Z137" i="16" s="1"/>
  <c r="W157" i="16"/>
  <c r="W138" i="16"/>
  <c r="W148" i="16"/>
  <c r="X148" i="16" s="1"/>
  <c r="W91" i="16"/>
  <c r="X91" i="16" s="1"/>
  <c r="Y91" i="16" s="1"/>
  <c r="Z91" i="16" s="1"/>
  <c r="W94" i="16"/>
  <c r="W54" i="16"/>
  <c r="X54" i="16" s="1"/>
  <c r="X120" i="16"/>
  <c r="Y120" i="16" s="1"/>
  <c r="Z120" i="16" s="1"/>
  <c r="X130" i="16"/>
  <c r="X184" i="16"/>
  <c r="Y184" i="16" s="1"/>
  <c r="Z184" i="16" s="1"/>
  <c r="X155" i="16"/>
  <c r="Y155" i="16" s="1"/>
  <c r="Z155" i="16" s="1"/>
  <c r="Y156" i="16"/>
  <c r="Z156" i="16" s="1"/>
  <c r="W191" i="16"/>
  <c r="W67" i="16"/>
  <c r="W100" i="16"/>
  <c r="X100" i="16" s="1"/>
  <c r="Y100" i="16" s="1"/>
  <c r="Z100" i="16" s="1"/>
  <c r="W113" i="16"/>
  <c r="X113" i="16" s="1"/>
  <c r="Y113" i="16" s="1"/>
  <c r="W175" i="16"/>
  <c r="W65" i="16"/>
  <c r="X65" i="16" s="1"/>
  <c r="Y65" i="16" s="1"/>
  <c r="Z65" i="16" s="1"/>
  <c r="W102" i="16"/>
  <c r="W185" i="16"/>
  <c r="X185" i="16" s="1"/>
  <c r="Y185" i="16" s="1"/>
  <c r="W181" i="16"/>
  <c r="W85" i="16"/>
  <c r="X85" i="16" s="1"/>
  <c r="Y85" i="16" s="1"/>
  <c r="Z85" i="16" s="1"/>
  <c r="W140" i="16"/>
  <c r="X140" i="16" s="1"/>
  <c r="Y140" i="16" s="1"/>
  <c r="Z140" i="16" s="1"/>
  <c r="W118" i="16"/>
  <c r="X118" i="16" s="1"/>
  <c r="W177" i="16"/>
  <c r="X177" i="16" s="1"/>
  <c r="W58" i="16"/>
  <c r="X58" i="16" s="1"/>
  <c r="Y58" i="16" s="1"/>
  <c r="W151" i="16"/>
  <c r="X151" i="16" s="1"/>
  <c r="Y151" i="16" s="1"/>
  <c r="W150" i="16"/>
  <c r="X150" i="16" s="1"/>
  <c r="Y150" i="16" s="1"/>
  <c r="Z150" i="16" s="1"/>
  <c r="X154" i="16"/>
  <c r="Y154" i="16" s="1"/>
  <c r="Z154" i="16" s="1"/>
  <c r="X114" i="16"/>
  <c r="X145" i="16"/>
  <c r="Y145" i="16" s="1"/>
  <c r="Z145" i="16" s="1"/>
  <c r="W95" i="16"/>
  <c r="X95" i="16" s="1"/>
  <c r="Y95" i="16" s="1"/>
  <c r="W111" i="16"/>
  <c r="X111" i="16" s="1"/>
  <c r="W74" i="16"/>
  <c r="X74" i="16" s="1"/>
  <c r="Y74" i="16" s="1"/>
  <c r="Z74" i="16" s="1"/>
  <c r="W141" i="16"/>
  <c r="X141" i="16" s="1"/>
  <c r="Y141" i="16" s="1"/>
  <c r="Z141" i="16" s="1"/>
  <c r="W104" i="16"/>
  <c r="X104" i="16" s="1"/>
  <c r="W161" i="16"/>
  <c r="W53" i="16"/>
  <c r="X53" i="16" s="1"/>
  <c r="W81" i="16"/>
  <c r="W152" i="16"/>
  <c r="X152" i="16" s="1"/>
  <c r="Y152" i="16" s="1"/>
  <c r="Z152" i="16" s="1"/>
  <c r="W77" i="16"/>
  <c r="W134" i="16"/>
  <c r="X134" i="16" s="1"/>
  <c r="Y134" i="16" s="1"/>
  <c r="Z134" i="16" s="1"/>
  <c r="W176" i="16"/>
  <c r="X176" i="16" s="1"/>
  <c r="Y176" i="16" s="1"/>
  <c r="Z176" i="16" s="1"/>
  <c r="W83" i="16"/>
  <c r="X83" i="16" s="1"/>
  <c r="Y83" i="16" s="1"/>
  <c r="W162" i="16"/>
  <c r="X162" i="16" s="1"/>
  <c r="Y162" i="16" s="1"/>
  <c r="Z162" i="16" s="1"/>
  <c r="W159" i="16"/>
  <c r="W135" i="16"/>
  <c r="X135" i="16" s="1"/>
  <c r="Y135" i="16" s="1"/>
  <c r="Y106" i="16"/>
  <c r="Z106" i="16" s="1"/>
  <c r="X90" i="16"/>
  <c r="Y90" i="16" s="1"/>
  <c r="W144" i="16"/>
  <c r="X144" i="16" s="1"/>
  <c r="X48" i="16"/>
  <c r="Y48" i="16" s="1"/>
  <c r="Z48" i="16" s="1"/>
  <c r="X168" i="16"/>
  <c r="Y168" i="16" s="1"/>
  <c r="X142" i="16"/>
  <c r="Y142" i="16" s="1"/>
  <c r="X146" i="16"/>
  <c r="Y146" i="16" s="1"/>
  <c r="X191" i="16"/>
  <c r="Y191" i="16" s="1"/>
  <c r="X169" i="16"/>
  <c r="X165" i="16"/>
  <c r="Y165" i="16" s="1"/>
  <c r="W116" i="16"/>
  <c r="W62" i="16"/>
  <c r="X62" i="16" s="1"/>
  <c r="Y62" i="16" s="1"/>
  <c r="W86" i="16"/>
  <c r="X182" i="16"/>
  <c r="Y182" i="16" s="1"/>
  <c r="Z182" i="16" s="1"/>
  <c r="W149" i="16"/>
  <c r="X149" i="16" s="1"/>
  <c r="Y149" i="16" s="1"/>
  <c r="Z149" i="16" s="1"/>
  <c r="W189" i="16"/>
  <c r="X189" i="16" s="1"/>
  <c r="W186" i="16"/>
  <c r="X186" i="16" s="1"/>
  <c r="W121" i="16"/>
  <c r="W171" i="16"/>
  <c r="X171" i="16" s="1"/>
  <c r="W50" i="16"/>
  <c r="W46" i="16"/>
  <c r="Z190" i="16"/>
  <c r="W73" i="16"/>
  <c r="X73" i="16" s="1"/>
  <c r="Y73" i="16" s="1"/>
  <c r="W160" i="16"/>
  <c r="X160" i="16" s="1"/>
  <c r="X119" i="16"/>
  <c r="Y119" i="16" s="1"/>
  <c r="Z119" i="16" s="1"/>
  <c r="X127" i="16"/>
  <c r="Y127" i="16" s="1"/>
  <c r="Z127" i="16" s="1"/>
  <c r="W167" i="16"/>
  <c r="X167" i="16" s="1"/>
  <c r="W129" i="16"/>
  <c r="X129" i="16" s="1"/>
  <c r="W163" i="16"/>
  <c r="X163" i="16" s="1"/>
  <c r="Y173" i="16"/>
  <c r="Z173" i="16" s="1"/>
  <c r="F7" i="13"/>
  <c r="F6" i="13"/>
  <c r="Z60" i="16" l="1"/>
  <c r="Z103" i="16"/>
  <c r="Y188" i="16"/>
  <c r="Z188" i="16" s="1"/>
  <c r="Z107" i="16"/>
  <c r="X158" i="16"/>
  <c r="Y158" i="16" s="1"/>
  <c r="Z192" i="16"/>
  <c r="Z43" i="16"/>
  <c r="K8" i="23"/>
  <c r="L8" i="23" s="1"/>
  <c r="Y112" i="16"/>
  <c r="Z112" i="16" s="1"/>
  <c r="X164" i="16"/>
  <c r="Y164" i="16" s="1"/>
  <c r="Z164" i="16" s="1"/>
  <c r="X75" i="16"/>
  <c r="Y75" i="16" s="1"/>
  <c r="Z75" i="16" s="1"/>
  <c r="Y178" i="16"/>
  <c r="Z178" i="16" s="1"/>
  <c r="Z97" i="16"/>
  <c r="X93" i="16"/>
  <c r="Y93" i="16" s="1"/>
  <c r="X180" i="16"/>
  <c r="Y180" i="16" s="1"/>
  <c r="Y55" i="16"/>
  <c r="Z55" i="16" s="1"/>
  <c r="Z38" i="16"/>
  <c r="X36" i="16"/>
  <c r="Y36" i="16" s="1"/>
  <c r="Z36" i="16" s="1"/>
  <c r="Y139" i="16"/>
  <c r="Z139" i="16" s="1"/>
  <c r="Y54" i="16"/>
  <c r="Z54" i="16" s="1"/>
  <c r="Y148" i="16"/>
  <c r="Z148" i="16" s="1"/>
  <c r="X94" i="16"/>
  <c r="Y94" i="16" s="1"/>
  <c r="Z94" i="16" s="1"/>
  <c r="X64" i="16"/>
  <c r="Y64" i="16" s="1"/>
  <c r="X52" i="16"/>
  <c r="Y52" i="16" s="1"/>
  <c r="X138" i="16"/>
  <c r="X157" i="16"/>
  <c r="X61" i="16"/>
  <c r="Y61" i="16" s="1"/>
  <c r="Z142" i="16"/>
  <c r="X101" i="16"/>
  <c r="Y101" i="16" s="1"/>
  <c r="Y78" i="16"/>
  <c r="Z78" i="16" s="1"/>
  <c r="X175" i="16"/>
  <c r="Y175" i="16" s="1"/>
  <c r="Z175" i="16" s="1"/>
  <c r="Y111" i="16"/>
  <c r="Z111" i="16" s="1"/>
  <c r="Z62" i="16"/>
  <c r="Y118" i="16"/>
  <c r="Z118" i="16" s="1"/>
  <c r="Y186" i="16"/>
  <c r="Z186" i="16" s="1"/>
  <c r="Y47" i="16"/>
  <c r="Z47" i="16" s="1"/>
  <c r="Y177" i="16"/>
  <c r="Z177" i="16" s="1"/>
  <c r="Z165" i="16"/>
  <c r="Z58" i="16"/>
  <c r="Z185" i="16"/>
  <c r="Z128" i="16"/>
  <c r="Y169" i="16"/>
  <c r="Z169" i="16" s="1"/>
  <c r="Z122" i="16"/>
  <c r="Z90" i="16"/>
  <c r="Y104" i="16"/>
  <c r="Z104" i="16" s="1"/>
  <c r="X77" i="16"/>
  <c r="Y77" i="16" s="1"/>
  <c r="Z191" i="16"/>
  <c r="X121" i="16"/>
  <c r="Y121" i="16" s="1"/>
  <c r="Z121" i="16" s="1"/>
  <c r="Y144" i="16"/>
  <c r="Z144" i="16" s="1"/>
  <c r="Y163" i="16"/>
  <c r="Z163" i="16" s="1"/>
  <c r="Z95" i="16"/>
  <c r="Y189" i="16"/>
  <c r="Z189" i="16" s="1"/>
  <c r="X181" i="16"/>
  <c r="Y181" i="16" s="1"/>
  <c r="Y167" i="16"/>
  <c r="Z167" i="16" s="1"/>
  <c r="X67" i="16"/>
  <c r="Y67" i="16" s="1"/>
  <c r="Z67" i="16" s="1"/>
  <c r="Y126" i="16"/>
  <c r="Z126" i="16" s="1"/>
  <c r="Y130" i="16"/>
  <c r="Z130" i="16" s="1"/>
  <c r="X159" i="16"/>
  <c r="Y159" i="16" s="1"/>
  <c r="X86" i="16"/>
  <c r="Y86" i="16" s="1"/>
  <c r="Z86" i="16" s="1"/>
  <c r="Y171" i="16"/>
  <c r="Z171" i="16" s="1"/>
  <c r="Y160" i="16"/>
  <c r="Z160" i="16" s="1"/>
  <c r="Z135" i="16"/>
  <c r="Z146" i="16"/>
  <c r="Z73" i="16"/>
  <c r="X102" i="16"/>
  <c r="Y102" i="16" s="1"/>
  <c r="X46" i="16"/>
  <c r="Y46" i="16" s="1"/>
  <c r="Z46" i="16" s="1"/>
  <c r="X161" i="16"/>
  <c r="Z168" i="16"/>
  <c r="Y129" i="16"/>
  <c r="Z129" i="16" s="1"/>
  <c r="Y114" i="16"/>
  <c r="Z114" i="16" s="1"/>
  <c r="Z113" i="16"/>
  <c r="X81" i="16"/>
  <c r="Y81" i="16" s="1"/>
  <c r="Z81" i="16" s="1"/>
  <c r="Z37" i="16"/>
  <c r="X116" i="16"/>
  <c r="Y116" i="16" s="1"/>
  <c r="Z116" i="16" s="1"/>
  <c r="X50" i="16"/>
  <c r="Y50" i="16" s="1"/>
  <c r="Y66" i="16"/>
  <c r="Z66" i="16" s="1"/>
  <c r="Z68" i="16"/>
  <c r="Z151" i="16"/>
  <c r="Y53" i="16"/>
  <c r="Z53" i="16" s="1"/>
  <c r="Y92" i="16"/>
  <c r="Z92" i="16" s="1"/>
  <c r="Z83" i="16"/>
  <c r="Z63" i="16"/>
  <c r="G7" i="16"/>
  <c r="G14" i="16" s="1"/>
  <c r="Z158" i="16" l="1"/>
  <c r="Z93" i="16"/>
  <c r="Z180" i="16"/>
  <c r="Z61" i="16"/>
  <c r="Y157" i="16"/>
  <c r="Z157" i="16" s="1"/>
  <c r="Z77" i="16"/>
  <c r="Z52" i="16"/>
  <c r="Z101" i="16"/>
  <c r="Z64" i="16"/>
  <c r="Y138" i="16"/>
  <c r="Z138" i="16" s="1"/>
  <c r="Z102" i="16"/>
  <c r="Z50" i="16"/>
  <c r="Y161" i="16"/>
  <c r="Z161" i="16" s="1"/>
  <c r="Z181" i="16"/>
  <c r="Z159" i="16"/>
  <c r="F12" i="13"/>
  <c r="F5" i="13"/>
  <c r="J27" i="6" l="1"/>
  <c r="Q162" i="6" l="1"/>
  <c r="Q45" i="6" l="1"/>
  <c r="V45" i="6" s="1"/>
  <c r="Q42" i="6"/>
  <c r="V42" i="6" s="1"/>
  <c r="Q28" i="6"/>
  <c r="V28" i="6" s="1"/>
  <c r="Q36" i="6"/>
  <c r="V36" i="6" s="1"/>
  <c r="Q49" i="6"/>
  <c r="V49" i="6" s="1"/>
  <c r="Q50" i="6"/>
  <c r="V50" i="6" s="1"/>
  <c r="Q64" i="6"/>
  <c r="V64" i="6" s="1"/>
  <c r="Q66" i="6"/>
  <c r="V66" i="6" s="1"/>
  <c r="Q72" i="6"/>
  <c r="V72" i="6" s="1"/>
  <c r="Q80" i="6"/>
  <c r="V80" i="6" s="1"/>
  <c r="Q86" i="6"/>
  <c r="V86" i="6" s="1"/>
  <c r="Q39" i="6"/>
  <c r="V39" i="6" s="1"/>
  <c r="Q40" i="6"/>
  <c r="V40" i="6" s="1"/>
  <c r="Q61" i="6"/>
  <c r="V61" i="6" s="1"/>
  <c r="Q62" i="6"/>
  <c r="V62" i="6" s="1"/>
  <c r="Q53" i="6"/>
  <c r="V53" i="6" s="1"/>
  <c r="Q54" i="6"/>
  <c r="V54" i="6" s="1"/>
  <c r="Q58" i="6"/>
  <c r="V58" i="6" s="1"/>
  <c r="Q65" i="6"/>
  <c r="V65" i="6" s="1"/>
  <c r="Q70" i="6"/>
  <c r="V70" i="6" s="1"/>
  <c r="Q74" i="6"/>
  <c r="V74" i="6" s="1"/>
  <c r="Q82" i="6"/>
  <c r="V82" i="6" s="1"/>
  <c r="Q90" i="6"/>
  <c r="V90" i="6" s="1"/>
  <c r="Q95" i="6"/>
  <c r="V95" i="6" s="1"/>
  <c r="Q99" i="6"/>
  <c r="V99" i="6" s="1"/>
  <c r="Q103" i="6"/>
  <c r="V103" i="6" s="1"/>
  <c r="Q107" i="6"/>
  <c r="V107" i="6" s="1"/>
  <c r="Q111" i="6"/>
  <c r="V111" i="6" s="1"/>
  <c r="Q115" i="6"/>
  <c r="V115" i="6" s="1"/>
  <c r="Q127" i="6"/>
  <c r="V127" i="6" s="1"/>
  <c r="Q135" i="6"/>
  <c r="V135" i="6" s="1"/>
  <c r="Q141" i="6"/>
  <c r="V141" i="6" s="1"/>
  <c r="Q46" i="6"/>
  <c r="V46" i="6" s="1"/>
  <c r="Q119" i="6"/>
  <c r="V119" i="6" s="1"/>
  <c r="Q155" i="6"/>
  <c r="V155" i="6" s="1"/>
  <c r="Q76" i="6"/>
  <c r="V76" i="6" s="1"/>
  <c r="Q78" i="6"/>
  <c r="V78" i="6" s="1"/>
  <c r="Q123" i="6"/>
  <c r="V123" i="6" s="1"/>
  <c r="Q126" i="6"/>
  <c r="V126" i="6" s="1"/>
  <c r="Q130" i="6"/>
  <c r="V130" i="6" s="1"/>
  <c r="Q122" i="6"/>
  <c r="V122" i="6" s="1"/>
  <c r="Q129" i="6"/>
  <c r="V129" i="6" s="1"/>
  <c r="Q131" i="6"/>
  <c r="V131" i="6" s="1"/>
  <c r="Q137" i="6"/>
  <c r="V137" i="6" s="1"/>
  <c r="Q138" i="6"/>
  <c r="V138" i="6" s="1"/>
  <c r="Q139" i="6"/>
  <c r="V139" i="6" s="1"/>
  <c r="Q143" i="6"/>
  <c r="V143" i="6" s="1"/>
  <c r="Q151" i="6"/>
  <c r="V151" i="6" s="1"/>
  <c r="Q142" i="6"/>
  <c r="V142" i="6" s="1"/>
  <c r="Q147" i="6"/>
  <c r="V147" i="6" s="1"/>
  <c r="Q152" i="6"/>
  <c r="V152" i="6" s="1"/>
  <c r="Q117" i="6"/>
  <c r="V117" i="6" s="1"/>
  <c r="Q101" i="6"/>
  <c r="V101" i="6" s="1"/>
  <c r="Q108" i="6"/>
  <c r="V108" i="6" s="1"/>
  <c r="Q59" i="6"/>
  <c r="V59" i="6" s="1"/>
  <c r="Q148" i="6"/>
  <c r="V148" i="6" s="1"/>
  <c r="Q132" i="6"/>
  <c r="V132" i="6" s="1"/>
  <c r="Q102" i="6"/>
  <c r="V102" i="6" s="1"/>
  <c r="Q98" i="6"/>
  <c r="V98" i="6" s="1"/>
  <c r="Q113" i="6"/>
  <c r="V113" i="6" s="1"/>
  <c r="Q97" i="6"/>
  <c r="V97" i="6" s="1"/>
  <c r="Q120" i="6"/>
  <c r="V120" i="6" s="1"/>
  <c r="Q104" i="6"/>
  <c r="V104" i="6" s="1"/>
  <c r="Q55" i="6"/>
  <c r="V55" i="6" s="1"/>
  <c r="Q158" i="6"/>
  <c r="V158" i="6" s="1"/>
  <c r="Q134" i="6"/>
  <c r="V134" i="6" s="1"/>
  <c r="Q105" i="6"/>
  <c r="V105" i="6" s="1"/>
  <c r="Q96" i="6"/>
  <c r="V96" i="6" s="1"/>
  <c r="Q51" i="6"/>
  <c r="V51" i="6" s="1"/>
  <c r="Q31" i="6"/>
  <c r="V31" i="6" s="1"/>
  <c r="Q150" i="6"/>
  <c r="V150" i="6" s="1"/>
  <c r="Q136" i="6"/>
  <c r="V136" i="6" s="1"/>
  <c r="Q110" i="6"/>
  <c r="V110" i="6" s="1"/>
  <c r="Q145" i="6"/>
  <c r="V145" i="6" s="1"/>
  <c r="Q83" i="6"/>
  <c r="V83" i="6" s="1"/>
  <c r="Q87" i="6"/>
  <c r="V87" i="6" s="1"/>
  <c r="Q77" i="6"/>
  <c r="V77" i="6" s="1"/>
  <c r="Q71" i="6"/>
  <c r="V71" i="6" s="1"/>
  <c r="Q63" i="6"/>
  <c r="V63" i="6" s="1"/>
  <c r="Q56" i="6"/>
  <c r="V56" i="6" s="1"/>
  <c r="Q52" i="6"/>
  <c r="V52" i="6" s="1"/>
  <c r="Q67" i="6"/>
  <c r="V67" i="6" s="1"/>
  <c r="Q68" i="6"/>
  <c r="V68" i="6" s="1"/>
  <c r="Q128" i="6"/>
  <c r="V128" i="6" s="1"/>
  <c r="Q93" i="6"/>
  <c r="V93" i="6" s="1"/>
  <c r="Q32" i="6"/>
  <c r="V32" i="6" s="1"/>
  <c r="Q116" i="6"/>
  <c r="V116" i="6" s="1"/>
  <c r="Q157" i="6"/>
  <c r="V157" i="6" s="1"/>
  <c r="Q149" i="6"/>
  <c r="V149" i="6" s="1"/>
  <c r="Q133" i="6"/>
  <c r="V133" i="6" s="1"/>
  <c r="Q154" i="6"/>
  <c r="V154" i="6" s="1"/>
  <c r="Q114" i="6"/>
  <c r="V114" i="6" s="1"/>
  <c r="Q94" i="6"/>
  <c r="V94" i="6" s="1"/>
  <c r="Q73" i="6"/>
  <c r="V73" i="6" s="1"/>
  <c r="Q85" i="6"/>
  <c r="V85" i="6" s="1"/>
  <c r="Q79" i="6"/>
  <c r="V79" i="6" s="1"/>
  <c r="Q89" i="6"/>
  <c r="V89" i="6" s="1"/>
  <c r="Q38" i="6"/>
  <c r="V38" i="6" s="1"/>
  <c r="Q156" i="6"/>
  <c r="V156" i="6" s="1"/>
  <c r="Q112" i="6"/>
  <c r="V112" i="6" s="1"/>
  <c r="Q124" i="6"/>
  <c r="V124" i="6" s="1"/>
  <c r="Q109" i="6"/>
  <c r="V109" i="6" s="1"/>
  <c r="Q118" i="6"/>
  <c r="V118" i="6" s="1"/>
  <c r="Q92" i="6"/>
  <c r="V92" i="6" s="1"/>
  <c r="Q140" i="6"/>
  <c r="V140" i="6" s="1"/>
  <c r="Q144" i="6"/>
  <c r="V144" i="6" s="1"/>
  <c r="Q125" i="6"/>
  <c r="V125" i="6" s="1"/>
  <c r="Q84" i="6"/>
  <c r="V84" i="6" s="1"/>
  <c r="Q69" i="6"/>
  <c r="V69" i="6" s="1"/>
  <c r="Q88" i="6"/>
  <c r="V88" i="6" s="1"/>
  <c r="Q57" i="6"/>
  <c r="V57" i="6" s="1"/>
  <c r="Q75" i="6"/>
  <c r="V75" i="6" s="1"/>
  <c r="Q48" i="6"/>
  <c r="V48" i="6" s="1"/>
  <c r="Q43" i="6"/>
  <c r="V43" i="6" s="1"/>
  <c r="Q100" i="6"/>
  <c r="V100" i="6" s="1"/>
  <c r="Q121" i="6"/>
  <c r="V121" i="6" s="1"/>
  <c r="Q81" i="6"/>
  <c r="V81" i="6" s="1"/>
  <c r="Q47" i="6"/>
  <c r="V47" i="6" s="1"/>
  <c r="Q91" i="6"/>
  <c r="V91" i="6" s="1"/>
  <c r="Q60" i="6"/>
  <c r="V60" i="6" s="1"/>
  <c r="Q153" i="6"/>
  <c r="V153" i="6" s="1"/>
  <c r="Q106" i="6"/>
  <c r="V106" i="6" s="1"/>
  <c r="Q146" i="6"/>
  <c r="V146" i="6" s="1"/>
  <c r="U162" i="6"/>
  <c r="T162" i="6"/>
  <c r="S162" i="6"/>
  <c r="R162" i="6"/>
  <c r="U45" i="6" l="1"/>
  <c r="R45" i="6"/>
  <c r="W45" i="6" s="1"/>
  <c r="S45" i="6"/>
  <c r="T45" i="6"/>
  <c r="U42" i="6"/>
  <c r="U28" i="6"/>
  <c r="R42" i="6"/>
  <c r="W42" i="6" s="1"/>
  <c r="R28" i="6"/>
  <c r="W28" i="6" s="1"/>
  <c r="S42" i="6"/>
  <c r="S28" i="6"/>
  <c r="T42" i="6"/>
  <c r="T28" i="6"/>
  <c r="R46" i="6"/>
  <c r="W46" i="6" s="1"/>
  <c r="R63" i="6"/>
  <c r="W63" i="6" s="1"/>
  <c r="R75" i="6"/>
  <c r="W75" i="6" s="1"/>
  <c r="R78" i="6"/>
  <c r="W78" i="6" s="1"/>
  <c r="R85" i="6"/>
  <c r="W85" i="6" s="1"/>
  <c r="R36" i="6"/>
  <c r="W36" i="6" s="1"/>
  <c r="R50" i="6"/>
  <c r="W50" i="6" s="1"/>
  <c r="R55" i="6"/>
  <c r="R59" i="6"/>
  <c r="W59" i="6" s="1"/>
  <c r="R66" i="6"/>
  <c r="W66" i="6" s="1"/>
  <c r="R71" i="6"/>
  <c r="W71" i="6" s="1"/>
  <c r="R79" i="6"/>
  <c r="R86" i="6"/>
  <c r="W86" i="6" s="1"/>
  <c r="R31" i="6"/>
  <c r="W31" i="6" s="1"/>
  <c r="R40" i="6"/>
  <c r="W40" i="6" s="1"/>
  <c r="R47" i="6"/>
  <c r="W47" i="6" s="1"/>
  <c r="R62" i="6"/>
  <c r="W62" i="6" s="1"/>
  <c r="R51" i="6"/>
  <c r="W51" i="6" s="1"/>
  <c r="R82" i="6"/>
  <c r="W82" i="6" s="1"/>
  <c r="R90" i="6"/>
  <c r="W90" i="6" s="1"/>
  <c r="R119" i="6"/>
  <c r="W119" i="6" s="1"/>
  <c r="R124" i="6"/>
  <c r="W124" i="6" s="1"/>
  <c r="R136" i="6"/>
  <c r="W136" i="6" s="1"/>
  <c r="R140" i="6"/>
  <c r="W140" i="6" s="1"/>
  <c r="R142" i="6"/>
  <c r="W142" i="6" s="1"/>
  <c r="R147" i="6"/>
  <c r="W147" i="6" s="1"/>
  <c r="R152" i="6"/>
  <c r="W152" i="6" s="1"/>
  <c r="R155" i="6"/>
  <c r="W155" i="6" s="1"/>
  <c r="R65" i="6"/>
  <c r="W65" i="6" s="1"/>
  <c r="R70" i="6"/>
  <c r="W70" i="6" s="1"/>
  <c r="R128" i="6"/>
  <c r="W128" i="6" s="1"/>
  <c r="R130" i="6"/>
  <c r="W130" i="6" s="1"/>
  <c r="R139" i="6"/>
  <c r="W139" i="6" s="1"/>
  <c r="R158" i="6"/>
  <c r="W158" i="6" s="1"/>
  <c r="R54" i="6"/>
  <c r="W54" i="6" s="1"/>
  <c r="R58" i="6"/>
  <c r="W58" i="6" s="1"/>
  <c r="R95" i="6"/>
  <c r="W95" i="6" s="1"/>
  <c r="R99" i="6"/>
  <c r="W99" i="6" s="1"/>
  <c r="R103" i="6"/>
  <c r="W103" i="6" s="1"/>
  <c r="R107" i="6"/>
  <c r="W107" i="6" s="1"/>
  <c r="R111" i="6"/>
  <c r="W111" i="6" s="1"/>
  <c r="R115" i="6"/>
  <c r="W115" i="6" s="1"/>
  <c r="R127" i="6"/>
  <c r="W127" i="6" s="1"/>
  <c r="R135" i="6"/>
  <c r="W135" i="6" s="1"/>
  <c r="R151" i="6"/>
  <c r="W151" i="6" s="1"/>
  <c r="R74" i="6"/>
  <c r="W74" i="6" s="1"/>
  <c r="R96" i="6"/>
  <c r="W96" i="6" s="1"/>
  <c r="R100" i="6"/>
  <c r="W100" i="6" s="1"/>
  <c r="R104" i="6"/>
  <c r="W104" i="6" s="1"/>
  <c r="R108" i="6"/>
  <c r="W108" i="6" s="1"/>
  <c r="R112" i="6"/>
  <c r="W112" i="6" s="1"/>
  <c r="R116" i="6"/>
  <c r="W116" i="6" s="1"/>
  <c r="R120" i="6"/>
  <c r="W120" i="6" s="1"/>
  <c r="R123" i="6"/>
  <c r="W123" i="6" s="1"/>
  <c r="R156" i="6"/>
  <c r="W156" i="6" s="1"/>
  <c r="R131" i="6"/>
  <c r="W131" i="6" s="1"/>
  <c r="R143" i="6"/>
  <c r="W143" i="6" s="1"/>
  <c r="R146" i="6"/>
  <c r="W146" i="6" s="1"/>
  <c r="R145" i="6"/>
  <c r="W145" i="6" s="1"/>
  <c r="R129" i="6"/>
  <c r="W129" i="6" s="1"/>
  <c r="R84" i="6"/>
  <c r="W84" i="6" s="1"/>
  <c r="R80" i="6"/>
  <c r="W80" i="6" s="1"/>
  <c r="R76" i="6"/>
  <c r="W76" i="6" s="1"/>
  <c r="R153" i="6"/>
  <c r="W153" i="6" s="1"/>
  <c r="R118" i="6"/>
  <c r="W118" i="6" s="1"/>
  <c r="R150" i="6"/>
  <c r="W150" i="6" s="1"/>
  <c r="R64" i="6"/>
  <c r="W64" i="6" s="1"/>
  <c r="R67" i="6"/>
  <c r="W67" i="6" s="1"/>
  <c r="R53" i="6"/>
  <c r="W53" i="6" s="1"/>
  <c r="R83" i="6"/>
  <c r="W83" i="6" s="1"/>
  <c r="R32" i="6"/>
  <c r="W32" i="6" s="1"/>
  <c r="R149" i="6"/>
  <c r="W149" i="6" s="1"/>
  <c r="R132" i="6"/>
  <c r="W132" i="6" s="1"/>
  <c r="R133" i="6"/>
  <c r="W133" i="6" s="1"/>
  <c r="R106" i="6"/>
  <c r="W106" i="6" s="1"/>
  <c r="R102" i="6"/>
  <c r="W102" i="6" s="1"/>
  <c r="R126" i="6"/>
  <c r="W126" i="6" s="1"/>
  <c r="R91" i="6"/>
  <c r="W91" i="6" s="1"/>
  <c r="R138" i="6"/>
  <c r="W138" i="6" s="1"/>
  <c r="R125" i="6"/>
  <c r="W125" i="6" s="1"/>
  <c r="R69" i="6"/>
  <c r="W69" i="6" s="1"/>
  <c r="R57" i="6"/>
  <c r="W57" i="6" s="1"/>
  <c r="R60" i="6"/>
  <c r="W60" i="6" s="1"/>
  <c r="R48" i="6"/>
  <c r="W48" i="6" s="1"/>
  <c r="R43" i="6"/>
  <c r="W43" i="6" s="1"/>
  <c r="R92" i="6"/>
  <c r="W92" i="6" s="1"/>
  <c r="R144" i="6"/>
  <c r="W144" i="6" s="1"/>
  <c r="R49" i="6"/>
  <c r="W49" i="6" s="1"/>
  <c r="R134" i="6"/>
  <c r="W134" i="6" s="1"/>
  <c r="R110" i="6"/>
  <c r="W110" i="6" s="1"/>
  <c r="R121" i="6"/>
  <c r="W121" i="6" s="1"/>
  <c r="R117" i="6"/>
  <c r="W117" i="6" s="1"/>
  <c r="R109" i="6"/>
  <c r="W109" i="6" s="1"/>
  <c r="R101" i="6"/>
  <c r="W101" i="6" s="1"/>
  <c r="R93" i="6"/>
  <c r="W93" i="6" s="1"/>
  <c r="R72" i="6"/>
  <c r="W72" i="6" s="1"/>
  <c r="R87" i="6"/>
  <c r="W87" i="6" s="1"/>
  <c r="R68" i="6"/>
  <c r="W68" i="6" s="1"/>
  <c r="R157" i="6"/>
  <c r="W157" i="6" s="1"/>
  <c r="R114" i="6"/>
  <c r="W114" i="6" s="1"/>
  <c r="R88" i="6"/>
  <c r="W88" i="6" s="1"/>
  <c r="R39" i="6"/>
  <c r="W39" i="6" s="1"/>
  <c r="R77" i="6"/>
  <c r="W77" i="6" s="1"/>
  <c r="R61" i="6"/>
  <c r="W61" i="6" s="1"/>
  <c r="R52" i="6"/>
  <c r="W52" i="6" s="1"/>
  <c r="R98" i="6"/>
  <c r="W98" i="6" s="1"/>
  <c r="R141" i="6"/>
  <c r="W141" i="6" s="1"/>
  <c r="R154" i="6"/>
  <c r="W154" i="6" s="1"/>
  <c r="R122" i="6"/>
  <c r="W122" i="6" s="1"/>
  <c r="R94" i="6"/>
  <c r="W94" i="6" s="1"/>
  <c r="R73" i="6"/>
  <c r="W73" i="6" s="1"/>
  <c r="R113" i="6"/>
  <c r="W113" i="6" s="1"/>
  <c r="R97" i="6"/>
  <c r="W97" i="6" s="1"/>
  <c r="R105" i="6"/>
  <c r="W105" i="6" s="1"/>
  <c r="R38" i="6"/>
  <c r="W38" i="6" s="1"/>
  <c r="R137" i="6"/>
  <c r="W137" i="6" s="1"/>
  <c r="R148" i="6"/>
  <c r="W148" i="6" s="1"/>
  <c r="R81" i="6"/>
  <c r="W81" i="6" s="1"/>
  <c r="R89" i="6"/>
  <c r="W89" i="6" s="1"/>
  <c r="R56" i="6"/>
  <c r="W56" i="6" s="1"/>
  <c r="S51" i="6"/>
  <c r="S54" i="6"/>
  <c r="S58" i="6"/>
  <c r="S70" i="6"/>
  <c r="S74" i="6"/>
  <c r="S76" i="6"/>
  <c r="S82" i="6"/>
  <c r="S84" i="6"/>
  <c r="S90" i="6"/>
  <c r="X90" i="6" s="1"/>
  <c r="S46" i="6"/>
  <c r="S63" i="6"/>
  <c r="S64" i="6"/>
  <c r="S68" i="6"/>
  <c r="S72" i="6"/>
  <c r="S78" i="6"/>
  <c r="S80" i="6"/>
  <c r="S83" i="6"/>
  <c r="S36" i="6"/>
  <c r="S50" i="6"/>
  <c r="S55" i="6"/>
  <c r="S56" i="6"/>
  <c r="S59" i="6"/>
  <c r="S66" i="6"/>
  <c r="S86" i="6"/>
  <c r="S40" i="6"/>
  <c r="S121" i="6"/>
  <c r="S128" i="6"/>
  <c r="S131" i="6"/>
  <c r="S139" i="6"/>
  <c r="S143" i="6"/>
  <c r="S144" i="6"/>
  <c r="S151" i="6"/>
  <c r="S153" i="6"/>
  <c r="S101" i="6"/>
  <c r="S104" i="6"/>
  <c r="S113" i="6"/>
  <c r="S116" i="6"/>
  <c r="S119" i="6"/>
  <c r="S124" i="6"/>
  <c r="X124" i="6" s="1"/>
  <c r="S140" i="6"/>
  <c r="S141" i="6"/>
  <c r="S147" i="6"/>
  <c r="S152" i="6"/>
  <c r="S155" i="6"/>
  <c r="S67" i="6"/>
  <c r="S93" i="6"/>
  <c r="S97" i="6"/>
  <c r="S100" i="6"/>
  <c r="S108" i="6"/>
  <c r="S129" i="6"/>
  <c r="S145" i="6"/>
  <c r="S157" i="6"/>
  <c r="S47" i="6"/>
  <c r="S62" i="6"/>
  <c r="S95" i="6"/>
  <c r="S99" i="6"/>
  <c r="S103" i="6"/>
  <c r="S107" i="6"/>
  <c r="X107" i="6" s="1"/>
  <c r="S111" i="6"/>
  <c r="S115" i="6"/>
  <c r="S125" i="6"/>
  <c r="S127" i="6"/>
  <c r="S135" i="6"/>
  <c r="X135" i="6" s="1"/>
  <c r="S96" i="6"/>
  <c r="S105" i="6"/>
  <c r="S109" i="6"/>
  <c r="S112" i="6"/>
  <c r="S117" i="6"/>
  <c r="S120" i="6"/>
  <c r="S123" i="6"/>
  <c r="S156" i="6"/>
  <c r="S65" i="6"/>
  <c r="S134" i="6"/>
  <c r="S154" i="6"/>
  <c r="S94" i="6"/>
  <c r="X94" i="6" s="1"/>
  <c r="S142" i="6"/>
  <c r="S138" i="6"/>
  <c r="S31" i="6"/>
  <c r="S118" i="6"/>
  <c r="X118" i="6" s="1"/>
  <c r="S158" i="6"/>
  <c r="S146" i="6"/>
  <c r="S75" i="6"/>
  <c r="S130" i="6"/>
  <c r="X130" i="6" s="1"/>
  <c r="S85" i="6"/>
  <c r="S148" i="6"/>
  <c r="S92" i="6"/>
  <c r="S122" i="6"/>
  <c r="X122" i="6" s="1"/>
  <c r="S98" i="6"/>
  <c r="S73" i="6"/>
  <c r="S87" i="6"/>
  <c r="S79" i="6"/>
  <c r="S38" i="6"/>
  <c r="S53" i="6"/>
  <c r="S32" i="6"/>
  <c r="S149" i="6"/>
  <c r="S133" i="6"/>
  <c r="S110" i="6"/>
  <c r="S71" i="6"/>
  <c r="S132" i="6"/>
  <c r="S106" i="6"/>
  <c r="S102" i="6"/>
  <c r="S126" i="6"/>
  <c r="S91" i="6"/>
  <c r="S81" i="6"/>
  <c r="X81" i="6" s="1"/>
  <c r="S137" i="6"/>
  <c r="X137" i="6" s="1"/>
  <c r="S69" i="6"/>
  <c r="S57" i="6"/>
  <c r="S89" i="6"/>
  <c r="S77" i="6"/>
  <c r="S61" i="6"/>
  <c r="S52" i="6"/>
  <c r="S48" i="6"/>
  <c r="S60" i="6"/>
  <c r="S150" i="6"/>
  <c r="S49" i="6"/>
  <c r="S39" i="6"/>
  <c r="S114" i="6"/>
  <c r="S136" i="6"/>
  <c r="S43" i="6"/>
  <c r="S88" i="6"/>
  <c r="W79" i="6"/>
  <c r="W55" i="6"/>
  <c r="T40" i="6"/>
  <c r="T47" i="6"/>
  <c r="T52" i="6"/>
  <c r="T62" i="6"/>
  <c r="T65" i="6"/>
  <c r="T69" i="6"/>
  <c r="T88" i="6"/>
  <c r="T43" i="6"/>
  <c r="T49" i="6"/>
  <c r="T51" i="6"/>
  <c r="T54" i="6"/>
  <c r="T58" i="6"/>
  <c r="T70" i="6"/>
  <c r="T74" i="6"/>
  <c r="T75" i="6"/>
  <c r="T76" i="6"/>
  <c r="T77" i="6"/>
  <c r="T82" i="6"/>
  <c r="T84" i="6"/>
  <c r="T85" i="6"/>
  <c r="T39" i="6"/>
  <c r="T46" i="6"/>
  <c r="T61" i="6"/>
  <c r="T63" i="6"/>
  <c r="T64" i="6"/>
  <c r="T71" i="6"/>
  <c r="T72" i="6"/>
  <c r="T78" i="6"/>
  <c r="T79" i="6"/>
  <c r="T80" i="6"/>
  <c r="T83" i="6"/>
  <c r="T87" i="6"/>
  <c r="T55" i="6"/>
  <c r="T59" i="6"/>
  <c r="T93" i="6"/>
  <c r="T96" i="6"/>
  <c r="T97" i="6"/>
  <c r="T100" i="6"/>
  <c r="T101" i="6"/>
  <c r="T104" i="6"/>
  <c r="T105" i="6"/>
  <c r="T108" i="6"/>
  <c r="T109" i="6"/>
  <c r="T112" i="6"/>
  <c r="T113" i="6"/>
  <c r="T116" i="6"/>
  <c r="T117" i="6"/>
  <c r="T120" i="6"/>
  <c r="T123" i="6"/>
  <c r="T129" i="6"/>
  <c r="T130" i="6"/>
  <c r="T145" i="6"/>
  <c r="T146" i="6"/>
  <c r="T149" i="6"/>
  <c r="T156" i="6"/>
  <c r="T157" i="6"/>
  <c r="T158" i="6"/>
  <c r="T95" i="6"/>
  <c r="T107" i="6"/>
  <c r="T150" i="6"/>
  <c r="T36" i="6"/>
  <c r="T66" i="6"/>
  <c r="T90" i="6"/>
  <c r="T121" i="6"/>
  <c r="T128" i="6"/>
  <c r="T131" i="6"/>
  <c r="T139" i="6"/>
  <c r="T142" i="6"/>
  <c r="T143" i="6"/>
  <c r="T144" i="6"/>
  <c r="T151" i="6"/>
  <c r="T147" i="6"/>
  <c r="T155" i="6"/>
  <c r="T103" i="6"/>
  <c r="T111" i="6"/>
  <c r="T115" i="6"/>
  <c r="T125" i="6"/>
  <c r="T127" i="6"/>
  <c r="T50" i="6"/>
  <c r="T56" i="6"/>
  <c r="T60" i="6"/>
  <c r="T86" i="6"/>
  <c r="T89" i="6"/>
  <c r="T94" i="6"/>
  <c r="T98" i="6"/>
  <c r="T102" i="6"/>
  <c r="T106" i="6"/>
  <c r="T110" i="6"/>
  <c r="T114" i="6"/>
  <c r="T119" i="6"/>
  <c r="T124" i="6"/>
  <c r="T126" i="6"/>
  <c r="T140" i="6"/>
  <c r="T141" i="6"/>
  <c r="T148" i="6"/>
  <c r="T152" i="6"/>
  <c r="T53" i="6"/>
  <c r="T99" i="6"/>
  <c r="T135" i="6"/>
  <c r="T154" i="6"/>
  <c r="T48" i="6"/>
  <c r="T32" i="6"/>
  <c r="T132" i="6"/>
  <c r="T92" i="6"/>
  <c r="T133" i="6"/>
  <c r="T153" i="6"/>
  <c r="T137" i="6"/>
  <c r="T31" i="6"/>
  <c r="T118" i="6"/>
  <c r="T138" i="6"/>
  <c r="T136" i="6"/>
  <c r="T73" i="6"/>
  <c r="T38" i="6"/>
  <c r="T134" i="6"/>
  <c r="T91" i="6"/>
  <c r="T68" i="6"/>
  <c r="T57" i="6"/>
  <c r="T67" i="6"/>
  <c r="T122" i="6"/>
  <c r="T81" i="6"/>
  <c r="U36" i="6"/>
  <c r="U50" i="6"/>
  <c r="U53" i="6"/>
  <c r="U66" i="6"/>
  <c r="U86" i="6"/>
  <c r="U89" i="6"/>
  <c r="U40" i="6"/>
  <c r="U62" i="6"/>
  <c r="U65" i="6"/>
  <c r="U88" i="6"/>
  <c r="U49" i="6"/>
  <c r="U54" i="6"/>
  <c r="U58" i="6"/>
  <c r="U68" i="6"/>
  <c r="U70" i="6"/>
  <c r="U74" i="6"/>
  <c r="U76" i="6"/>
  <c r="U82" i="6"/>
  <c r="U84" i="6"/>
  <c r="U85" i="6"/>
  <c r="U46" i="6"/>
  <c r="U61" i="6"/>
  <c r="U95" i="6"/>
  <c r="U99" i="6"/>
  <c r="U103" i="6"/>
  <c r="U107" i="6"/>
  <c r="U111" i="6"/>
  <c r="U115" i="6"/>
  <c r="U127" i="6"/>
  <c r="U135" i="6"/>
  <c r="U150" i="6"/>
  <c r="U141" i="6"/>
  <c r="U155" i="6"/>
  <c r="U64" i="6"/>
  <c r="U80" i="6"/>
  <c r="U123" i="6"/>
  <c r="U129" i="6"/>
  <c r="U130" i="6"/>
  <c r="U145" i="6"/>
  <c r="U146" i="6"/>
  <c r="U149" i="6"/>
  <c r="U157" i="6"/>
  <c r="U158" i="6"/>
  <c r="U119" i="6"/>
  <c r="U137" i="6"/>
  <c r="U147" i="6"/>
  <c r="U39" i="6"/>
  <c r="U78" i="6"/>
  <c r="U90" i="6"/>
  <c r="U131" i="6"/>
  <c r="U139" i="6"/>
  <c r="U142" i="6"/>
  <c r="U143" i="6"/>
  <c r="U151" i="6"/>
  <c r="U72" i="6"/>
  <c r="U138" i="6"/>
  <c r="U31" i="6"/>
  <c r="U118" i="6"/>
  <c r="U133" i="6"/>
  <c r="U114" i="6"/>
  <c r="U110" i="6"/>
  <c r="U106" i="6"/>
  <c r="U152" i="6"/>
  <c r="U154" i="6"/>
  <c r="U148" i="6"/>
  <c r="U153" i="6"/>
  <c r="U121" i="6"/>
  <c r="U81" i="6"/>
  <c r="U120" i="6"/>
  <c r="U112" i="6"/>
  <c r="U104" i="6"/>
  <c r="U96" i="6"/>
  <c r="U109" i="6"/>
  <c r="U93" i="6"/>
  <c r="U57" i="6"/>
  <c r="U48" i="6"/>
  <c r="U43" i="6"/>
  <c r="U55" i="6"/>
  <c r="U47" i="6"/>
  <c r="U87" i="6"/>
  <c r="U63" i="6"/>
  <c r="U52" i="6"/>
  <c r="U134" i="6"/>
  <c r="U92" i="6"/>
  <c r="U136" i="6"/>
  <c r="U126" i="6"/>
  <c r="U105" i="6"/>
  <c r="U83" i="6"/>
  <c r="U77" i="6"/>
  <c r="U75" i="6"/>
  <c r="U56" i="6"/>
  <c r="U67" i="6"/>
  <c r="U94" i="6"/>
  <c r="U122" i="6"/>
  <c r="U73" i="6"/>
  <c r="U116" i="6"/>
  <c r="U100" i="6"/>
  <c r="U117" i="6"/>
  <c r="U51" i="6"/>
  <c r="U113" i="6"/>
  <c r="U71" i="6"/>
  <c r="U38" i="6"/>
  <c r="U132" i="6"/>
  <c r="U91" i="6"/>
  <c r="U124" i="6"/>
  <c r="U59" i="6"/>
  <c r="U102" i="6"/>
  <c r="U140" i="6"/>
  <c r="U144" i="6"/>
  <c r="U125" i="6"/>
  <c r="U69" i="6"/>
  <c r="U60" i="6"/>
  <c r="U32" i="6"/>
  <c r="U98" i="6"/>
  <c r="U156" i="6"/>
  <c r="U128" i="6"/>
  <c r="U108" i="6"/>
  <c r="U79" i="6"/>
  <c r="U101" i="6"/>
  <c r="U97" i="6"/>
  <c r="G10" i="6"/>
  <c r="X102" i="6" l="1"/>
  <c r="X49" i="6"/>
  <c r="X80" i="6"/>
  <c r="Y80" i="6" s="1"/>
  <c r="Z80" i="6" s="1"/>
  <c r="X45" i="6"/>
  <c r="Y45" i="6" s="1"/>
  <c r="X53" i="6"/>
  <c r="Y53" i="6" s="1"/>
  <c r="Z53" i="6" s="1"/>
  <c r="X150" i="6"/>
  <c r="Y150" i="6" s="1"/>
  <c r="Z150" i="6" s="1"/>
  <c r="X54" i="6"/>
  <c r="Y54" i="6" s="1"/>
  <c r="Z54" i="6" s="1"/>
  <c r="X71" i="6"/>
  <c r="Y71" i="6" s="1"/>
  <c r="Z71" i="6" s="1"/>
  <c r="X156" i="6"/>
  <c r="Y156" i="6" s="1"/>
  <c r="Z156" i="6" s="1"/>
  <c r="X112" i="6"/>
  <c r="Y112" i="6" s="1"/>
  <c r="Z112" i="6" s="1"/>
  <c r="X145" i="6"/>
  <c r="Y145" i="6" s="1"/>
  <c r="Z145" i="6" s="1"/>
  <c r="X128" i="6"/>
  <c r="Y128" i="6" s="1"/>
  <c r="Z128" i="6" s="1"/>
  <c r="X28" i="6"/>
  <c r="Y28" i="6" s="1"/>
  <c r="X42" i="6"/>
  <c r="Y42" i="6" s="1"/>
  <c r="Z42" i="6" s="1"/>
  <c r="X97" i="6"/>
  <c r="Y97" i="6" s="1"/>
  <c r="X127" i="6"/>
  <c r="Y127" i="6" s="1"/>
  <c r="Z127" i="6" s="1"/>
  <c r="X121" i="6"/>
  <c r="Y121" i="6" s="1"/>
  <c r="Z121" i="6" s="1"/>
  <c r="X50" i="6"/>
  <c r="Y50" i="6" s="1"/>
  <c r="Z50" i="6" s="1"/>
  <c r="X149" i="6"/>
  <c r="Y149" i="6" s="1"/>
  <c r="Z149" i="6" s="1"/>
  <c r="X148" i="6"/>
  <c r="Y148" i="6" s="1"/>
  <c r="Z148" i="6" s="1"/>
  <c r="X103" i="6"/>
  <c r="Y103" i="6" s="1"/>
  <c r="Z103" i="6" s="1"/>
  <c r="X40" i="6"/>
  <c r="Y40" i="6" s="1"/>
  <c r="Z40" i="6" s="1"/>
  <c r="X84" i="6"/>
  <c r="Y84" i="6" s="1"/>
  <c r="Z84" i="6" s="1"/>
  <c r="X106" i="6"/>
  <c r="Y106" i="6" s="1"/>
  <c r="X92" i="6"/>
  <c r="Y92" i="6" s="1"/>
  <c r="Z92" i="6" s="1"/>
  <c r="X75" i="6"/>
  <c r="Y75" i="6" s="1"/>
  <c r="Z75" i="6" s="1"/>
  <c r="X154" i="6"/>
  <c r="Y154" i="6" s="1"/>
  <c r="X123" i="6"/>
  <c r="Y123" i="6" s="1"/>
  <c r="Z123" i="6" s="1"/>
  <c r="X129" i="6"/>
  <c r="Y129" i="6" s="1"/>
  <c r="Z129" i="6" s="1"/>
  <c r="X147" i="6"/>
  <c r="Y147" i="6" s="1"/>
  <c r="Z147" i="6" s="1"/>
  <c r="X143" i="6"/>
  <c r="Y143" i="6" s="1"/>
  <c r="Z143" i="6" s="1"/>
  <c r="X66" i="6"/>
  <c r="Y66" i="6" s="1"/>
  <c r="X74" i="6"/>
  <c r="Y74" i="6" s="1"/>
  <c r="Z74" i="6" s="1"/>
  <c r="X51" i="6"/>
  <c r="Y51" i="6" s="1"/>
  <c r="Z51" i="6" s="1"/>
  <c r="X109" i="6"/>
  <c r="Y109" i="6" s="1"/>
  <c r="Z109" i="6" s="1"/>
  <c r="X133" i="6"/>
  <c r="Y133" i="6" s="1"/>
  <c r="Z133" i="6" s="1"/>
  <c r="X60" i="6"/>
  <c r="Y60" i="6" s="1"/>
  <c r="X138" i="6"/>
  <c r="Y138" i="6" s="1"/>
  <c r="Z138" i="6" s="1"/>
  <c r="X108" i="6"/>
  <c r="Y108" i="6" s="1"/>
  <c r="Z108" i="6" s="1"/>
  <c r="X67" i="6"/>
  <c r="Y67" i="6" s="1"/>
  <c r="Z67" i="6" s="1"/>
  <c r="X36" i="6"/>
  <c r="Y36" i="6" s="1"/>
  <c r="Z36" i="6" s="1"/>
  <c r="Y102" i="6"/>
  <c r="Z102" i="6" s="1"/>
  <c r="X39" i="6"/>
  <c r="X32" i="6"/>
  <c r="Y32" i="6" s="1"/>
  <c r="Z32" i="6" s="1"/>
  <c r="X158" i="6"/>
  <c r="Y158" i="6" s="1"/>
  <c r="Z158" i="6" s="1"/>
  <c r="X115" i="6"/>
  <c r="Y115" i="6" s="1"/>
  <c r="Z115" i="6" s="1"/>
  <c r="X99" i="6"/>
  <c r="Y99" i="6" s="1"/>
  <c r="Z99" i="6" s="1"/>
  <c r="X56" i="6"/>
  <c r="Y56" i="6" s="1"/>
  <c r="Z56" i="6" s="1"/>
  <c r="X43" i="6"/>
  <c r="Y43" i="6" s="1"/>
  <c r="Z43" i="6" s="1"/>
  <c r="X89" i="6"/>
  <c r="Y89" i="6" s="1"/>
  <c r="Z89" i="6" s="1"/>
  <c r="X79" i="6"/>
  <c r="Y79" i="6" s="1"/>
  <c r="Z79" i="6" s="1"/>
  <c r="Y118" i="6"/>
  <c r="Z118" i="6" s="1"/>
  <c r="X111" i="6"/>
  <c r="Y111" i="6" s="1"/>
  <c r="X95" i="6"/>
  <c r="Y95" i="6" s="1"/>
  <c r="X152" i="6"/>
  <c r="Y152" i="6" s="1"/>
  <c r="Z152" i="6" s="1"/>
  <c r="X104" i="6"/>
  <c r="Y104" i="6" s="1"/>
  <c r="Z104" i="6" s="1"/>
  <c r="X86" i="6"/>
  <c r="Y86" i="6" s="1"/>
  <c r="X83" i="6"/>
  <c r="Y83" i="6" s="1"/>
  <c r="X68" i="6"/>
  <c r="Y68" i="6" s="1"/>
  <c r="X76" i="6"/>
  <c r="Y76" i="6" s="1"/>
  <c r="X105" i="6"/>
  <c r="Y105" i="6" s="1"/>
  <c r="Z105" i="6" s="1"/>
  <c r="X69" i="6"/>
  <c r="Y69" i="6" s="1"/>
  <c r="Z69" i="6" s="1"/>
  <c r="X132" i="6"/>
  <c r="Y132" i="6" s="1"/>
  <c r="Z132" i="6" s="1"/>
  <c r="X88" i="6"/>
  <c r="Y88" i="6" s="1"/>
  <c r="Y81" i="6"/>
  <c r="Z81" i="6" s="1"/>
  <c r="Y107" i="6"/>
  <c r="Z107" i="6" s="1"/>
  <c r="X77" i="6"/>
  <c r="X52" i="6"/>
  <c r="Y52" i="6" s="1"/>
  <c r="Z52" i="6" s="1"/>
  <c r="X87" i="6"/>
  <c r="Y87" i="6" s="1"/>
  <c r="X31" i="6"/>
  <c r="Y31" i="6" s="1"/>
  <c r="Z31" i="6" s="1"/>
  <c r="Y90" i="6"/>
  <c r="Z90" i="6" s="1"/>
  <c r="D9" i="13"/>
  <c r="I11" i="6"/>
  <c r="E9" i="13" s="1"/>
  <c r="Y94" i="6"/>
  <c r="Z94" i="6" s="1"/>
  <c r="X144" i="6"/>
  <c r="Y144" i="6" s="1"/>
  <c r="Z144" i="6" s="1"/>
  <c r="Y137" i="6"/>
  <c r="Z137" i="6" s="1"/>
  <c r="Y124" i="6"/>
  <c r="Z124" i="6" s="1"/>
  <c r="X136" i="6"/>
  <c r="Y136" i="6" s="1"/>
  <c r="Z136" i="6" s="1"/>
  <c r="X62" i="6"/>
  <c r="Y62" i="6" s="1"/>
  <c r="Z62" i="6" s="1"/>
  <c r="Y49" i="6"/>
  <c r="Z49" i="6" s="1"/>
  <c r="X61" i="6"/>
  <c r="Y61" i="6" s="1"/>
  <c r="Z61" i="6" s="1"/>
  <c r="X57" i="6"/>
  <c r="Y57" i="6" s="1"/>
  <c r="Z57" i="6" s="1"/>
  <c r="X91" i="6"/>
  <c r="Y91" i="6" s="1"/>
  <c r="Z91" i="6" s="1"/>
  <c r="X73" i="6"/>
  <c r="Y73" i="6" s="1"/>
  <c r="Z73" i="6" s="1"/>
  <c r="X134" i="6"/>
  <c r="Y134" i="6" s="1"/>
  <c r="Z134" i="6" s="1"/>
  <c r="X120" i="6"/>
  <c r="Y120" i="6" s="1"/>
  <c r="X47" i="6"/>
  <c r="Y47" i="6" s="1"/>
  <c r="X141" i="6"/>
  <c r="Y141" i="6" s="1"/>
  <c r="Z141" i="6" s="1"/>
  <c r="X116" i="6"/>
  <c r="Y116" i="6" s="1"/>
  <c r="X139" i="6"/>
  <c r="Y139" i="6" s="1"/>
  <c r="Z139" i="6" s="1"/>
  <c r="X59" i="6"/>
  <c r="Y59" i="6" s="1"/>
  <c r="Z59" i="6" s="1"/>
  <c r="X78" i="6"/>
  <c r="Y78" i="6" s="1"/>
  <c r="X63" i="6"/>
  <c r="Y63" i="6" s="1"/>
  <c r="X70" i="6"/>
  <c r="X93" i="6"/>
  <c r="Y93" i="6" s="1"/>
  <c r="Z93" i="6" s="1"/>
  <c r="X125" i="6"/>
  <c r="Y125" i="6" s="1"/>
  <c r="Z125" i="6" s="1"/>
  <c r="X146" i="6"/>
  <c r="Y146" i="6" s="1"/>
  <c r="Z146" i="6" s="1"/>
  <c r="X55" i="6"/>
  <c r="D8" i="13"/>
  <c r="I10" i="6"/>
  <c r="E8" i="13" s="1"/>
  <c r="Y135" i="6"/>
  <c r="Z135" i="6" s="1"/>
  <c r="X119" i="6"/>
  <c r="Y119" i="6" s="1"/>
  <c r="Z119" i="6" s="1"/>
  <c r="X64" i="6"/>
  <c r="Y130" i="6"/>
  <c r="Z130" i="6" s="1"/>
  <c r="X114" i="6"/>
  <c r="Y114" i="6" s="1"/>
  <c r="Z114" i="6" s="1"/>
  <c r="Y122" i="6"/>
  <c r="Z122" i="6" s="1"/>
  <c r="X48" i="6"/>
  <c r="Y48" i="6" s="1"/>
  <c r="X126" i="6"/>
  <c r="X38" i="6"/>
  <c r="Y38" i="6" s="1"/>
  <c r="Z38" i="6" s="1"/>
  <c r="X98" i="6"/>
  <c r="X85" i="6"/>
  <c r="Y85" i="6" s="1"/>
  <c r="X142" i="6"/>
  <c r="Y142" i="6" s="1"/>
  <c r="X65" i="6"/>
  <c r="Y65" i="6" s="1"/>
  <c r="X117" i="6"/>
  <c r="Y117" i="6" s="1"/>
  <c r="Z117" i="6" s="1"/>
  <c r="X96" i="6"/>
  <c r="Y96" i="6" s="1"/>
  <c r="X157" i="6"/>
  <c r="Y157" i="6" s="1"/>
  <c r="X100" i="6"/>
  <c r="Y100" i="6" s="1"/>
  <c r="X155" i="6"/>
  <c r="Y155" i="6" s="1"/>
  <c r="Z155" i="6" s="1"/>
  <c r="X140" i="6"/>
  <c r="Y140" i="6" s="1"/>
  <c r="Z140" i="6" s="1"/>
  <c r="X151" i="6"/>
  <c r="Y151" i="6" s="1"/>
  <c r="X131" i="6"/>
  <c r="Y131" i="6" s="1"/>
  <c r="X72" i="6"/>
  <c r="Y72" i="6" s="1"/>
  <c r="X46" i="6"/>
  <c r="Y46" i="6" s="1"/>
  <c r="X82" i="6"/>
  <c r="Y82" i="6" s="1"/>
  <c r="Z82" i="6" s="1"/>
  <c r="X58" i="6"/>
  <c r="Y58" i="6" s="1"/>
  <c r="X113" i="6"/>
  <c r="Y113" i="6" s="1"/>
  <c r="X101" i="6"/>
  <c r="Y101" i="6" s="1"/>
  <c r="Z101" i="6" s="1"/>
  <c r="X110" i="6"/>
  <c r="Y110" i="6" s="1"/>
  <c r="X153" i="6"/>
  <c r="G5" i="6"/>
  <c r="G9" i="6"/>
  <c r="G8" i="6"/>
  <c r="I8" i="6" l="1"/>
  <c r="E6" i="13" s="1"/>
  <c r="Z95" i="6"/>
  <c r="Z45" i="6"/>
  <c r="E7" i="23"/>
  <c r="F7" i="23" s="1"/>
  <c r="Z28" i="6"/>
  <c r="Z83" i="6"/>
  <c r="Z60" i="6"/>
  <c r="Y39" i="6"/>
  <c r="Z39" i="6" s="1"/>
  <c r="Z97" i="6"/>
  <c r="Z78" i="6"/>
  <c r="Z106" i="6"/>
  <c r="Z66" i="6"/>
  <c r="Z86" i="6"/>
  <c r="Z154" i="6"/>
  <c r="Z87" i="6"/>
  <c r="Z72" i="6"/>
  <c r="Z96" i="6"/>
  <c r="Z120" i="6"/>
  <c r="Z68" i="6"/>
  <c r="Z157" i="6"/>
  <c r="Z88" i="6"/>
  <c r="Z111" i="6"/>
  <c r="Z116" i="6"/>
  <c r="Z76" i="6"/>
  <c r="Z63" i="6"/>
  <c r="Z151" i="6"/>
  <c r="Y77" i="6"/>
  <c r="Z77" i="6" s="1"/>
  <c r="Y126" i="6"/>
  <c r="Z126" i="6" s="1"/>
  <c r="Z48" i="6"/>
  <c r="Y153" i="6"/>
  <c r="Z153" i="6" s="1"/>
  <c r="Z46" i="6"/>
  <c r="Z131" i="6"/>
  <c r="Z47" i="6"/>
  <c r="E8" i="23" s="1"/>
  <c r="F8" i="23" s="1"/>
  <c r="Y64" i="6"/>
  <c r="Z64" i="6" s="1"/>
  <c r="Z100" i="6"/>
  <c r="Z142" i="6"/>
  <c r="Z110" i="6"/>
  <c r="Y55" i="6"/>
  <c r="Z55" i="6" s="1"/>
  <c r="Z113" i="6"/>
  <c r="Y98" i="6"/>
  <c r="Z98" i="6" s="1"/>
  <c r="Z65" i="6"/>
  <c r="Z58" i="6"/>
  <c r="Z85" i="6"/>
  <c r="Y70" i="6"/>
  <c r="Z70" i="6" s="1"/>
  <c r="D7" i="13"/>
  <c r="I9" i="6"/>
  <c r="E7" i="13" s="1"/>
  <c r="G7" i="6"/>
  <c r="D6" i="13"/>
  <c r="G6" i="6"/>
  <c r="E9" i="23" l="1"/>
  <c r="F9" i="23" s="1"/>
  <c r="G14" i="6"/>
  <c r="E6" i="23"/>
  <c r="F6" i="23" s="1"/>
  <c r="I6" i="6"/>
  <c r="D5" i="13"/>
  <c r="I7" i="6"/>
  <c r="E5" i="13" s="1"/>
  <c r="D15" i="13" l="1"/>
  <c r="I14" i="6"/>
  <c r="E12" i="13" s="1"/>
  <c r="E5" i="23"/>
  <c r="F5" i="23" s="1"/>
  <c r="D12" i="13" l="1"/>
  <c r="G19" i="6" l="1"/>
  <c r="D16" i="13"/>
  <c r="I19" i="6" l="1"/>
  <c r="G20" i="6"/>
  <c r="G21" i="6"/>
  <c r="D17" i="13"/>
  <c r="I21" i="6" l="1"/>
  <c r="D18" i="13"/>
  <c r="I20" i="6"/>
  <c r="G22" i="6"/>
  <c r="D19" i="13"/>
  <c r="G23" i="6" l="1"/>
  <c r="I23" i="6" s="1"/>
  <c r="I22" i="6"/>
  <c r="D20" i="13"/>
  <c r="G17" i="16"/>
  <c r="F15" i="13" s="1"/>
  <c r="D21" i="13" l="1"/>
  <c r="G18" i="16"/>
  <c r="F16" i="13" s="1"/>
  <c r="G19" i="16"/>
  <c r="F17" i="13" s="1"/>
  <c r="G20" i="16"/>
  <c r="F18" i="13" s="1"/>
  <c r="G21" i="16" l="1"/>
  <c r="F19" i="13" s="1"/>
  <c r="G22" i="16" l="1"/>
  <c r="G23" i="16" l="1"/>
  <c r="F21" i="13" s="1"/>
  <c r="F2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C27" authorId="0" shapeId="0" xr:uid="{894DF250-E309-42EB-836D-D991467F6395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það það sem er líka kallað 1. áfangi viðskiptastrætis?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G37" authorId="0" shapeId="0" xr:uid="{EAE0A0DD-B918-4E92-8519-1D9E251A4517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80 íbúðir - 2021 okt.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C27" authorId="0" shapeId="0" xr:uid="{C6CEFA22-6FE0-48E7-B100-0E76DE0839BE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það það sem er líka kallað 1. áfangi viðskiptastrætis?</t>
        </r>
      </text>
    </comment>
  </commentList>
</comments>
</file>

<file path=xl/sharedStrings.xml><?xml version="1.0" encoding="utf-8"?>
<sst xmlns="http://schemas.openxmlformats.org/spreadsheetml/2006/main" count="872" uniqueCount="217">
  <si>
    <t>Þróunaráætlun Garðabæjar 2020-2024</t>
  </si>
  <si>
    <t>Yfirlit, helstu íbúðasvæði til næstu ára (2020-2024+)</t>
  </si>
  <si>
    <t>Óbyggt húsnæði*</t>
  </si>
  <si>
    <t>Áætlað á markað til 2024**</t>
  </si>
  <si>
    <t>%</t>
  </si>
  <si>
    <t>Yfirlit, helstu atvinnusvæði til næstu ára (2020-2024+)</t>
  </si>
  <si>
    <t>Áætlað á markað til 2024</t>
  </si>
  <si>
    <t>Urriðaholt</t>
  </si>
  <si>
    <t>Álftanes</t>
  </si>
  <si>
    <t>Lyngás</t>
  </si>
  <si>
    <t>Lyngás Ægisgrund</t>
  </si>
  <si>
    <t>Vetrarmýri</t>
  </si>
  <si>
    <t>Hnoðraholt</t>
  </si>
  <si>
    <t>Molduhraun</t>
  </si>
  <si>
    <t>* Óbyggt húsnæði í heimildum og/eða á matsstigi 1-4. Húsnæði á matsstigi 5-7 er ekki talið með. Í flestum tilfellum er um að ræða deiliskipulagt svæði en einnig getur deiliskipulag verið í vinnslu.</t>
  </si>
  <si>
    <r>
      <t xml:space="preserve">** Það magn húsnæðis sem </t>
    </r>
    <r>
      <rPr>
        <u/>
        <sz val="11"/>
        <color theme="1"/>
        <rFont val="Calibri"/>
        <family val="2"/>
        <scheme val="minor"/>
      </rPr>
      <t xml:space="preserve"> verið byggt og fengið lokaúttekt til ársloka 2024,</t>
    </r>
    <r>
      <rPr>
        <sz val="11"/>
        <color theme="1"/>
        <rFont val="Calibri"/>
        <family val="2"/>
        <scheme val="minor"/>
      </rPr>
      <t xml:space="preserve"> og/eða er komið í sölu hjá fasteignasölum.</t>
    </r>
  </si>
  <si>
    <t>Yfirlit</t>
  </si>
  <si>
    <t>Íbúðir</t>
  </si>
  <si>
    <t>% frá 2018</t>
  </si>
  <si>
    <t>A&amp;S (m2)</t>
  </si>
  <si>
    <t>Heimildir í samþykktu deiliskipulagi, alls</t>
  </si>
  <si>
    <t>Heimildir á sv. þar sem framkv. eru hafnar</t>
  </si>
  <si>
    <t>Heimildir á sv. þar sem framkvæmdir eru ekki hafnar</t>
  </si>
  <si>
    <t>Deiliskipulag í vinnslu</t>
  </si>
  <si>
    <t>Þróunarsvæði</t>
  </si>
  <si>
    <t>Þróunarsvæði, áætlaðar heimildir</t>
  </si>
  <si>
    <t>Framtíðarsvæði/lauslegar hugmyndir, áætlaðar heimildir</t>
  </si>
  <si>
    <t>Alls, heimildir og áætlaðar heimildir til framtíðar</t>
  </si>
  <si>
    <t>Áætlað fullgert 2020-2024, á ári og samtals</t>
  </si>
  <si>
    <t>2020 (6 mán. Q3-Q4)</t>
  </si>
  <si>
    <t>2023</t>
  </si>
  <si>
    <t>2024</t>
  </si>
  <si>
    <t>Samtals</t>
  </si>
  <si>
    <t>Meðaltal pr. ár, 2020-2024 (4,5 ár)</t>
  </si>
  <si>
    <t>ÍBÚÐARHÚSNÆÐI</t>
  </si>
  <si>
    <t>SKÝRINGAR / LEIÐBEININGAR</t>
  </si>
  <si>
    <t>YFIRLIT YFIR NÝTT HÚSNÆÐI</t>
  </si>
  <si>
    <t>Staða</t>
  </si>
  <si>
    <t>Borgarhluti</t>
  </si>
  <si>
    <t>Skólahverfi</t>
  </si>
  <si>
    <t>Fjöldi íbúða</t>
  </si>
  <si>
    <t>2020</t>
  </si>
  <si>
    <t>Breyting (%)</t>
  </si>
  <si>
    <t>Skýringar á reitum til útfyllingar</t>
  </si>
  <si>
    <t>Þegar fullgert (á matsstigi 5-7)</t>
  </si>
  <si>
    <t>Allir</t>
  </si>
  <si>
    <t>Öll</t>
  </si>
  <si>
    <t>Hér þarf að lista upp skipulags-/þróunarsvæði  í sveitarfélaginu. Mörg smá uppbyggingarverkefni / þéttingarverkefni má gjarnan sameina í eitt verkefni.</t>
  </si>
  <si>
    <t>Á framkvæmdastigi (á matsstigi 1-4)</t>
  </si>
  <si>
    <t>Hér þurfa fulltrúar skipulags- og byggingarembætta að slá inn sitt mat á fjölda íbúða eða magn fermetra. Að auki mat á tímatengdum þáttum fyrir uppb. næstu ára.</t>
  </si>
  <si>
    <t>Heimildir í samþykktu deiliskipulagi (DSK), alls</t>
  </si>
  <si>
    <t>Hér þurfa fulltrúar skipulags- og byggingarembætta að slá inn sitt mat á stöðu uppbyggingar og/eða skipulags fyrir viðkomandi svæði, frá 1-5.</t>
  </si>
  <si>
    <t>DSK svæði: gatnagerð lokið/í vinnslu og framkv. hafnar</t>
  </si>
  <si>
    <t>Verkefni sem eru við það að hverfa út af listanum þar sem uppbyggingu er við að ljúka/lokið má gjarnan merkja sérstaklega</t>
  </si>
  <si>
    <t>DSK svæði: gatnagerð ekki hafin</t>
  </si>
  <si>
    <t>Nánari skýringar á reitum til ákvörðunar á magni og tímasetningu íbúða á tímabilinu 2020 (Q3-4) fram til 2024</t>
  </si>
  <si>
    <t>∆ T (ár)</t>
  </si>
  <si>
    <r>
      <t>Áætlaður fjöldi ára (</t>
    </r>
    <r>
      <rPr>
        <i/>
        <u/>
        <sz val="11"/>
        <rFont val="Times New Roman"/>
        <family val="1"/>
      </rPr>
      <t>mælt í hálfum og heilum árum</t>
    </r>
    <r>
      <rPr>
        <i/>
        <sz val="11"/>
        <rFont val="Times New Roman"/>
        <family val="1"/>
      </rPr>
      <t xml:space="preserve">) </t>
    </r>
    <r>
      <rPr>
        <i/>
        <u/>
        <sz val="11"/>
        <rFont val="Times New Roman"/>
        <family val="1"/>
      </rPr>
      <t>frá fyrstu fullgerðu íbúðum/fermetrum í síðustu fullgerðu íbúðir/fermetra</t>
    </r>
    <r>
      <rPr>
        <i/>
        <sz val="11"/>
        <rFont val="Times New Roman"/>
        <family val="1"/>
      </rPr>
      <t>á viðkomandi svæði.*</t>
    </r>
  </si>
  <si>
    <t>∆ T (mán)</t>
  </si>
  <si>
    <r>
      <t>Áætlaður fjöldi mánaða frá fyrstu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 xml:space="preserve"> í síðustu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>, þetta gildi reiknast sjálfkrafa.</t>
    </r>
  </si>
  <si>
    <t>∆ UH (t)</t>
  </si>
  <si>
    <t>Áætlaður fjöldi mánaða frá miðju ári 2020 (júlí) þar til fyrstu lóðum verður úthlutað og verkhönnun (aðalteikningar og verkteikningar) hefst.**</t>
  </si>
  <si>
    <t>Hönnun (t)</t>
  </si>
  <si>
    <r>
      <t xml:space="preserve">Áætlaður fjöldi mánaða í hönnun, gerð aðal- og verkteikninga. Yfirleitt 12-18 mánuðir </t>
    </r>
    <r>
      <rPr>
        <i/>
        <u/>
        <sz val="11"/>
        <rFont val="Times New Roman"/>
        <family val="1"/>
      </rPr>
      <t>en minna ef vinna er hafin</t>
    </r>
    <r>
      <rPr>
        <i/>
        <sz val="11"/>
        <rFont val="Times New Roman"/>
        <family val="1"/>
      </rPr>
      <t xml:space="preserve">. </t>
    </r>
    <r>
      <rPr>
        <i/>
        <u/>
        <sz val="11"/>
        <rFont val="Times New Roman"/>
        <family val="1"/>
      </rPr>
      <t>Er óháð öðrum tímaþáttum</t>
    </r>
    <r>
      <rPr>
        <i/>
        <sz val="11"/>
        <rFont val="Times New Roman"/>
        <family val="1"/>
      </rPr>
      <t>.***</t>
    </r>
  </si>
  <si>
    <t>Áætlað framtíðarhúsnæði í skipulagi, bæði gildandi heimildir og áætlað</t>
  </si>
  <si>
    <t>T á markað</t>
  </si>
  <si>
    <t>Áætlaður fjöldi mánaða frá miðju ári 2020 (júlí) að fyrsta fullgerðu íb. Þetta gildi reiknast sjálfkrafa.</t>
  </si>
  <si>
    <t>ÁÆTLAÐ FULLGERT Á ÁRUNUM 2020-2024</t>
  </si>
  <si>
    <t>Fjöldi</t>
  </si>
  <si>
    <t>Skýringar á stöðu uppbyggingar og/eða skipulags</t>
  </si>
  <si>
    <r>
      <t xml:space="preserve">* Einungis skal meta þetta fyrir þær íbúðir eða þá fermetra </t>
    </r>
    <r>
      <rPr>
        <i/>
        <u/>
        <sz val="11"/>
        <color theme="1"/>
        <rFont val="Times New Roman"/>
        <family val="1"/>
      </rPr>
      <t>sem ekki eru þegar fullgerðir</t>
    </r>
    <r>
      <rPr>
        <i/>
        <sz val="11"/>
        <color theme="1"/>
        <rFont val="Times New Roman"/>
        <family val="1"/>
      </rPr>
      <t>.</t>
    </r>
  </si>
  <si>
    <t>Skýring</t>
  </si>
  <si>
    <r>
      <t xml:space="preserve">** </t>
    </r>
    <r>
      <rPr>
        <i/>
        <u/>
        <sz val="11"/>
        <color theme="1"/>
        <rFont val="Times New Roman"/>
        <family val="1"/>
      </rPr>
      <t>getur verið mínustala</t>
    </r>
    <r>
      <rPr>
        <i/>
        <sz val="11"/>
        <color theme="1"/>
        <rFont val="Times New Roman"/>
        <family val="1"/>
      </rPr>
      <t xml:space="preserve">. Mínustala er þá mat á því hve langt er síðan úthlutun / upphaf verkhönnunar hófst, mælt í mánuðum, </t>
    </r>
    <r>
      <rPr>
        <i/>
        <u/>
        <sz val="11"/>
        <color theme="1"/>
        <rFont val="Times New Roman"/>
        <family val="1"/>
      </rPr>
      <t>fyrir þau verkefni/heimildir sem ekki eru fullgerð, þ.e. einungis fyrir það sem er í vinnslu</t>
    </r>
    <r>
      <rPr>
        <i/>
        <sz val="11"/>
        <color theme="1"/>
        <rFont val="Times New Roman"/>
        <family val="1"/>
      </rPr>
      <t xml:space="preserve">. </t>
    </r>
    <r>
      <rPr>
        <i/>
        <u/>
        <sz val="11"/>
        <color theme="1"/>
        <rFont val="Times New Roman"/>
        <family val="1"/>
      </rPr>
      <t xml:space="preserve">Miða skal út frá miðju ári 2020. </t>
    </r>
  </si>
  <si>
    <t>Skipulögð svæði á framkvæmdastigi</t>
  </si>
  <si>
    <t>Samþykkt deiliskipulag, frkv. ekki hafnar</t>
  </si>
  <si>
    <r>
      <t xml:space="preserve">*** Ef framkvæmdir eru þegar hafnar </t>
    </r>
    <r>
      <rPr>
        <i/>
        <u/>
        <sz val="11"/>
        <color theme="1"/>
        <rFont val="Times New Roman"/>
        <family val="1"/>
      </rPr>
      <t>skal hafa þetta gildi 0. Ef áætlar er að hönnun ljúki eftir t.d. þrjá mánuði, mælt frá miðju 2020 skal setja 3</t>
    </r>
    <r>
      <rPr>
        <i/>
        <sz val="11"/>
        <color theme="1"/>
        <rFont val="Times New Roman"/>
        <family val="1"/>
      </rPr>
      <t>.</t>
    </r>
  </si>
  <si>
    <t>Svæði í skipulagsferli</t>
  </si>
  <si>
    <t>Áætlað að komi inn á markaðinn sem fullgert húsnæði (Mstig 5-7)</t>
  </si>
  <si>
    <t>Framtíðarsvæði</t>
  </si>
  <si>
    <t>Áætlað ársmeðaltal 2022-2024</t>
  </si>
  <si>
    <t>Einstök verkefni / svæði</t>
  </si>
  <si>
    <t>Uppbyggingarfasi / íbúðir fullgerðar og á markað</t>
  </si>
  <si>
    <t>Nr.</t>
  </si>
  <si>
    <t>Verkefni / svæði</t>
  </si>
  <si>
    <t>Alls íbúðir</t>
  </si>
  <si>
    <t>Mstig 5-7</t>
  </si>
  <si>
    <t>Mstig 1-4</t>
  </si>
  <si>
    <t>Heimildir</t>
  </si>
  <si>
    <t>∆ T (má)</t>
  </si>
  <si>
    <t>% 2020</t>
  </si>
  <si>
    <t>% 2021</t>
  </si>
  <si>
    <t>% 2022</t>
  </si>
  <si>
    <t>% 2023</t>
  </si>
  <si>
    <t>% 2024</t>
  </si>
  <si>
    <t>Íb. 2020</t>
  </si>
  <si>
    <t>Íb. 2021</t>
  </si>
  <si>
    <t>Íb. 2022</t>
  </si>
  <si>
    <t>Íb. 2023</t>
  </si>
  <si>
    <t>Íb. 2024</t>
  </si>
  <si>
    <t>lokið</t>
  </si>
  <si>
    <t>Urriðaholt norðurhluti 4 (Urriðaholtsstræti 10-12)</t>
  </si>
  <si>
    <t>Urriðaholtsskóli</t>
  </si>
  <si>
    <t>Urriðaholt norðurhluti 4 (viðskiptastræti fellur út)</t>
  </si>
  <si>
    <t>Urriðaholt austurhluti 1</t>
  </si>
  <si>
    <t>beinn innsláttur íbúða á ári á markað - sjá dálka V til Z</t>
  </si>
  <si>
    <t>Urriðaholt norðurhluti 2</t>
  </si>
  <si>
    <t>Urriðaholt norðurhluti 3</t>
  </si>
  <si>
    <t xml:space="preserve">Urriðaholt vesturhluti </t>
  </si>
  <si>
    <t>Urriðaholt norðurhluti 1</t>
  </si>
  <si>
    <t>Álftanes Breiðamýri</t>
  </si>
  <si>
    <t>Álftanesskóli</t>
  </si>
  <si>
    <t>Álftanes Krókur</t>
  </si>
  <si>
    <t>Álftanes Helguvík</t>
  </si>
  <si>
    <t>Álftanes Kumlamýri</t>
  </si>
  <si>
    <t>Álftanes Skógtjörn</t>
  </si>
  <si>
    <t>Álftanes Norðurnes</t>
  </si>
  <si>
    <t>Álftanes Sveinskot</t>
  </si>
  <si>
    <t>Lyngás L1 (Eskiás)</t>
  </si>
  <si>
    <t>Þróunarsvæði A</t>
  </si>
  <si>
    <t>Sjálandsskóli</t>
  </si>
  <si>
    <t>Lyngás L2 (Lyngás 7-19)</t>
  </si>
  <si>
    <t>Vífilsstaðir Hnoðraholt norður - Þorraholt</t>
  </si>
  <si>
    <t>Þróunarsvæði B</t>
  </si>
  <si>
    <t>Nýr grunnskóli</t>
  </si>
  <si>
    <t>Vífilsstaðir Hnoðraholt norður - afgangur</t>
  </si>
  <si>
    <t>Vífilsstaðir Hnoðraholt suður</t>
  </si>
  <si>
    <t>Vífilsstaðir Vetrarmýri</t>
  </si>
  <si>
    <t>Vífilsstaðir vestur</t>
  </si>
  <si>
    <t>Vífilsstaðir austur</t>
  </si>
  <si>
    <t>Garðahverfi</t>
  </si>
  <si>
    <t>Miðbær (Hörgatún)</t>
  </si>
  <si>
    <t>Miðbær</t>
  </si>
  <si>
    <t>Flataskóli</t>
  </si>
  <si>
    <t>Hafnarfjarðarvegur þróunarsvæði A</t>
  </si>
  <si>
    <t>Setberg Svínholt</t>
  </si>
  <si>
    <t>Setberg / Svínholt</t>
  </si>
  <si>
    <t>Nýtt skólahverfi</t>
  </si>
  <si>
    <t>Garðaholt</t>
  </si>
  <si>
    <t>ATVINNU- OG SÉRHÆFT HÚSNÆÐI</t>
  </si>
  <si>
    <r>
      <t>m</t>
    </r>
    <r>
      <rPr>
        <b/>
        <vertAlign val="superscript"/>
        <sz val="11"/>
        <rFont val="Calibri"/>
        <family val="2"/>
        <scheme val="minor"/>
      </rPr>
      <t>2</t>
    </r>
  </si>
  <si>
    <t>2018 (Q3)</t>
  </si>
  <si>
    <t>í nánd BL</t>
  </si>
  <si>
    <r>
      <t xml:space="preserve">* </t>
    </r>
    <r>
      <rPr>
        <i/>
        <u/>
        <sz val="11"/>
        <color theme="1"/>
        <rFont val="Times New Roman"/>
        <family val="1"/>
      </rPr>
      <t>Einungis skal meta þetta fyrir þær íbúðir eða þá fermetra sem ekki eru þegar fullgerðir.</t>
    </r>
  </si>
  <si>
    <t>2020 (Q3-Q4)</t>
  </si>
  <si>
    <t>metið síðar</t>
  </si>
  <si>
    <t>Áætlað ársmeðaltal 2020-2024</t>
  </si>
  <si>
    <t>Uppbyggingarfasi / húsnæði fullgert og á markað</t>
  </si>
  <si>
    <t>Alls fm</t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</si>
  <si>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2020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</si>
  <si>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2021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</si>
  <si>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2022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</si>
  <si>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2023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</si>
  <si>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2024</t>
    </r>
  </si>
  <si>
    <t>beinn innsláttur fermetra á ári á markað - sjá dálka V til Z</t>
  </si>
  <si>
    <t>Lyngás L1 og L2</t>
  </si>
  <si>
    <t>Þróunarsv. A</t>
  </si>
  <si>
    <t>Lyngás Ægisgrund, alþjóðaskóli</t>
  </si>
  <si>
    <t>Hafnarfjarðarvegur Þróunarsvæði A</t>
  </si>
  <si>
    <t>Vífilsstaðir Hnoðraholt norður</t>
  </si>
  <si>
    <t>Þróunarsv. B</t>
  </si>
  <si>
    <t>Vífilsstaðir fjölnota íþróttahús</t>
  </si>
  <si>
    <t>Miðbær Hörgatún</t>
  </si>
  <si>
    <t>Miðsvæði</t>
  </si>
  <si>
    <t>Arnarnesháls</t>
  </si>
  <si>
    <t>Setberg</t>
  </si>
  <si>
    <t>Hraun</t>
  </si>
  <si>
    <t>Lyngás L1</t>
  </si>
  <si>
    <t>3. ársfjórðungur 2018</t>
  </si>
  <si>
    <t>Byggingarreitir 2019-2024. Yfirlit. Staða verkefna</t>
  </si>
  <si>
    <t>Nafn sv. Félags</t>
  </si>
  <si>
    <t>Afgangur</t>
  </si>
  <si>
    <t>Athugasemdir</t>
  </si>
  <si>
    <t>A Byggingarsvæði á framkvæmdastigi</t>
  </si>
  <si>
    <t>Heildarmagn*</t>
  </si>
  <si>
    <t>Meðalstærð</t>
  </si>
  <si>
    <t>Hlutfall</t>
  </si>
  <si>
    <t>Húsnæðisfélög</t>
  </si>
  <si>
    <t>Húsnæðisfélag</t>
  </si>
  <si>
    <t>Þær íbúðir sem eru í byggingu núna.</t>
  </si>
  <si>
    <r>
      <t>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</si>
  <si>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húsnæðisfélaga (%)</t>
  </si>
  <si>
    <t>(fjöldi)</t>
  </si>
  <si>
    <t>Almennar leiguíbúðir</t>
  </si>
  <si>
    <t>Búseturéttaríbúðir</t>
  </si>
  <si>
    <t>Stúdentaíbúðir</t>
  </si>
  <si>
    <t>Eldri borgarar</t>
  </si>
  <si>
    <t>Hjúkrunaríbúðir</t>
  </si>
  <si>
    <t>Félagslegar íbúðir</t>
  </si>
  <si>
    <t>ASÍ-íbúðir</t>
  </si>
  <si>
    <t>Ásar</t>
  </si>
  <si>
    <t>Akraland</t>
  </si>
  <si>
    <t>Alls:</t>
  </si>
  <si>
    <t>B Byggingarsvæði á framkvæmdastigi</t>
  </si>
  <si>
    <t>Byggingarhæf svæði þar sem hægt er að gefa út byggingarleyfi strax um umsókn berst.</t>
  </si>
  <si>
    <t xml:space="preserve">Urriðaholt norðurhluti </t>
  </si>
  <si>
    <t>Urriðaholt Urriðaholtsstræti</t>
  </si>
  <si>
    <t>Urriðaholt vestur</t>
  </si>
  <si>
    <t>C Samþykkt deiliskipulag</t>
  </si>
  <si>
    <t xml:space="preserve">Deiliskipulag liggur fyrir en svæðið ekki byggingarhæft. </t>
  </si>
  <si>
    <t>Sveinskot Álftanesi</t>
  </si>
  <si>
    <t>Garðahraun suður</t>
  </si>
  <si>
    <t>Urriðaholt austur I</t>
  </si>
  <si>
    <t>Álftanes Holtstún</t>
  </si>
  <si>
    <t>D Svæði í skipulagsferli</t>
  </si>
  <si>
    <t>Formlegt deiliskipulagsferlið er hafið, stefna sveitarfélagsins liggur fyrir í grófum dráttum en eftir er að ljúka skipulagi.</t>
  </si>
  <si>
    <t>Urriðaholt austur II</t>
  </si>
  <si>
    <t>Lyngás L6</t>
  </si>
  <si>
    <t>Lyngás H4</t>
  </si>
  <si>
    <t>Álftanes miðsvæði</t>
  </si>
  <si>
    <t>E Þróunarsvæði</t>
  </si>
  <si>
    <t>Hugmyndavinna - samkeppnir/pælingar</t>
  </si>
  <si>
    <t>Urriðaholt Viðskiptastræti</t>
  </si>
  <si>
    <t>Lyngás L3 og L4</t>
  </si>
  <si>
    <t>Lyngás H1 og H3</t>
  </si>
  <si>
    <t>Hnoðraholt Vífilsstaðir</t>
  </si>
  <si>
    <t xml:space="preserve">  </t>
  </si>
  <si>
    <t>* Áætlað heildarflatarmál íbúðarhúsnæðis, birtar stærðir (nettó). Brúttóstærðir í deiliskipulagi lækkaðar niður 10-15% vegna sameigna ofl.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</si>
</sst>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7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0061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name val="Times New Roman"/>
      <family val="1"/>
    </font>
    <font>
      <i/>
      <sz val="11"/>
      <color rgb="FF9C0006"/>
      <name val="Times New Roman"/>
      <family val="1"/>
    </font>
    <font>
      <i/>
      <sz val="11"/>
      <color rgb="FF006100"/>
      <name val="Times New Roman"/>
      <family val="1"/>
    </font>
    <font>
      <i/>
      <u/>
      <sz val="11"/>
      <name val="Times New Roman"/>
      <family val="1"/>
    </font>
    <font>
      <i/>
      <vertAlign val="superscript"/>
      <sz val="11"/>
      <name val="Times New Roman"/>
      <family val="1"/>
    </font>
    <font>
      <i/>
      <u/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7F7F7F"/>
      </bottom>
      <diagonal/>
    </border>
  </borders>
  <cellStyleXfs count="6">
    <xf numFmtId="0" fontId="0" fillId="0" borderId="0"/>
    <xf numFmtId="9" fontId="14" fillId="0" borderId="0" applyFont="0" applyFill="0" applyBorder="0" applyAlignment="0" applyProtection="0"/>
    <xf numFmtId="0" fontId="15" fillId="8" borderId="32" applyNumberFormat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4" fillId="11" borderId="0" applyNumberFormat="0" applyBorder="0" applyAlignment="0" applyProtection="0"/>
  </cellStyleXfs>
  <cellXfs count="41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5" borderId="8" xfId="0" applyFont="1" applyFill="1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5" fillId="0" borderId="12" xfId="0" applyFont="1" applyBorder="1"/>
    <xf numFmtId="0" fontId="3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0" fillId="0" borderId="15" xfId="0" applyBorder="1"/>
    <xf numFmtId="3" fontId="0" fillId="0" borderId="16" xfId="0" applyNumberFormat="1" applyBorder="1" applyAlignment="1">
      <alignment horizontal="center"/>
    </xf>
    <xf numFmtId="3" fontId="7" fillId="0" borderId="16" xfId="0" applyNumberFormat="1" applyFont="1" applyBorder="1"/>
    <xf numFmtId="3" fontId="7" fillId="0" borderId="17" xfId="0" applyNumberFormat="1" applyFont="1" applyBorder="1"/>
    <xf numFmtId="0" fontId="0" fillId="0" borderId="19" xfId="0" applyBorder="1"/>
    <xf numFmtId="3" fontId="0" fillId="0" borderId="20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right"/>
    </xf>
    <xf numFmtId="0" fontId="11" fillId="0" borderId="24" xfId="0" applyFont="1" applyBorder="1"/>
    <xf numFmtId="0" fontId="12" fillId="0" borderId="25" xfId="0" applyFont="1" applyBorder="1"/>
    <xf numFmtId="3" fontId="11" fillId="0" borderId="25" xfId="0" applyNumberFormat="1" applyFont="1" applyBorder="1"/>
    <xf numFmtId="3" fontId="11" fillId="0" borderId="24" xfId="0" applyNumberFormat="1" applyFont="1" applyBorder="1"/>
    <xf numFmtId="0" fontId="12" fillId="0" borderId="26" xfId="0" applyFont="1" applyBorder="1"/>
    <xf numFmtId="0" fontId="3" fillId="0" borderId="21" xfId="0" applyFont="1" applyBorder="1"/>
    <xf numFmtId="164" fontId="0" fillId="0" borderId="5" xfId="0" applyNumberFormat="1" applyBorder="1" applyAlignment="1">
      <alignment horizontal="center"/>
    </xf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0" xfId="0" applyBorder="1"/>
    <xf numFmtId="0" fontId="0" fillId="0" borderId="28" xfId="0" applyBorder="1"/>
    <xf numFmtId="0" fontId="0" fillId="0" borderId="23" xfId="0" applyBorder="1"/>
    <xf numFmtId="0" fontId="0" fillId="6" borderId="20" xfId="0" applyFill="1" applyBorder="1"/>
    <xf numFmtId="0" fontId="0" fillId="4" borderId="20" xfId="0" applyFill="1" applyBorder="1"/>
    <xf numFmtId="0" fontId="10" fillId="0" borderId="20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0" fillId="0" borderId="22" xfId="0" applyBorder="1"/>
    <xf numFmtId="0" fontId="0" fillId="0" borderId="5" xfId="0" applyBorder="1"/>
    <xf numFmtId="0" fontId="7" fillId="0" borderId="0" xfId="0" applyFont="1"/>
    <xf numFmtId="3" fontId="2" fillId="2" borderId="4" xfId="0" applyNumberFormat="1" applyFont="1" applyFill="1" applyBorder="1" applyAlignment="1">
      <alignment horizontal="left" vertical="center" indent="1"/>
    </xf>
    <xf numFmtId="3" fontId="13" fillId="2" borderId="4" xfId="0" applyNumberFormat="1" applyFont="1" applyFill="1" applyBorder="1" applyAlignment="1">
      <alignment horizontal="center" vertical="center"/>
    </xf>
    <xf numFmtId="0" fontId="15" fillId="8" borderId="32" xfId="2" applyAlignment="1">
      <alignment horizontal="center"/>
    </xf>
    <xf numFmtId="49" fontId="2" fillId="2" borderId="4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/>
    <xf numFmtId="0" fontId="2" fillId="8" borderId="32" xfId="2" applyFont="1" applyAlignment="1">
      <alignment horizontal="center"/>
    </xf>
    <xf numFmtId="9" fontId="2" fillId="0" borderId="0" xfId="1" applyFont="1" applyAlignment="1">
      <alignment horizontal="center"/>
    </xf>
    <xf numFmtId="0" fontId="0" fillId="0" borderId="33" xfId="0" applyBorder="1" applyAlignment="1">
      <alignment horizontal="center"/>
    </xf>
    <xf numFmtId="49" fontId="0" fillId="0" borderId="33" xfId="0" applyNumberFormat="1" applyBorder="1"/>
    <xf numFmtId="0" fontId="0" fillId="0" borderId="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9" xfId="0" applyBorder="1" applyAlignment="1">
      <alignment horizontal="center"/>
    </xf>
    <xf numFmtId="49" fontId="0" fillId="0" borderId="0" xfId="0" applyNumberFormat="1"/>
    <xf numFmtId="0" fontId="0" fillId="0" borderId="43" xfId="0" applyBorder="1" applyAlignment="1">
      <alignment horizontal="center"/>
    </xf>
    <xf numFmtId="3" fontId="3" fillId="0" borderId="29" xfId="0" applyNumberFormat="1" applyFont="1" applyBorder="1" applyAlignment="1">
      <alignment horizontal="right" indent="1"/>
    </xf>
    <xf numFmtId="3" fontId="18" fillId="0" borderId="33" xfId="0" applyNumberFormat="1" applyFont="1" applyBorder="1" applyAlignment="1">
      <alignment horizontal="right" indent="1"/>
    </xf>
    <xf numFmtId="0" fontId="0" fillId="0" borderId="4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3" fontId="18" fillId="0" borderId="34" xfId="0" applyNumberFormat="1" applyFont="1" applyBorder="1" applyAlignment="1">
      <alignment horizontal="right" indent="1"/>
    </xf>
    <xf numFmtId="0" fontId="0" fillId="0" borderId="4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18" fillId="0" borderId="46" xfId="0" applyNumberFormat="1" applyFont="1" applyBorder="1" applyAlignment="1">
      <alignment horizontal="right" indent="1"/>
    </xf>
    <xf numFmtId="3" fontId="0" fillId="0" borderId="0" xfId="0" applyNumberFormat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9" fontId="0" fillId="0" borderId="0" xfId="1" applyFont="1" applyFill="1" applyBorder="1" applyAlignment="1">
      <alignment horizontal="center"/>
    </xf>
    <xf numFmtId="9" fontId="0" fillId="0" borderId="0" xfId="1" applyFont="1" applyFill="1" applyBorder="1" applyAlignment="1">
      <alignment horizontal="left"/>
    </xf>
    <xf numFmtId="3" fontId="1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 vertical="center"/>
    </xf>
    <xf numFmtId="0" fontId="19" fillId="0" borderId="0" xfId="3" applyFill="1" applyAlignment="1">
      <alignment horizontal="center"/>
    </xf>
    <xf numFmtId="3" fontId="18" fillId="0" borderId="0" xfId="0" applyNumberFormat="1" applyFont="1" applyAlignment="1">
      <alignment horizontal="right" indent="1"/>
    </xf>
    <xf numFmtId="9" fontId="0" fillId="0" borderId="40" xfId="1" applyFont="1" applyBorder="1" applyAlignment="1">
      <alignment horizontal="left"/>
    </xf>
    <xf numFmtId="0" fontId="0" fillId="0" borderId="0" xfId="0" applyAlignment="1">
      <alignment horizontal="left"/>
    </xf>
    <xf numFmtId="9" fontId="2" fillId="0" borderId="0" xfId="1" applyFont="1" applyFill="1" applyBorder="1" applyAlignment="1">
      <alignment horizontal="center"/>
    </xf>
    <xf numFmtId="9" fontId="2" fillId="0" borderId="0" xfId="1" applyFont="1" applyFill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/>
    <xf numFmtId="0" fontId="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46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9" fontId="0" fillId="0" borderId="40" xfId="1" applyFont="1" applyBorder="1" applyAlignment="1">
      <alignment horizontal="center"/>
    </xf>
    <xf numFmtId="3" fontId="18" fillId="2" borderId="6" xfId="0" applyNumberFormat="1" applyFont="1" applyFill="1" applyBorder="1" applyAlignment="1">
      <alignment horizontal="center" vertical="center"/>
    </xf>
    <xf numFmtId="9" fontId="18" fillId="2" borderId="7" xfId="1" applyFont="1" applyFill="1" applyBorder="1" applyAlignment="1">
      <alignment horizontal="left" vertical="center"/>
    </xf>
    <xf numFmtId="3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3" applyFill="1" applyBorder="1" applyAlignment="1">
      <alignment horizontal="center"/>
    </xf>
    <xf numFmtId="0" fontId="19" fillId="0" borderId="0" xfId="3" applyFill="1" applyBorder="1"/>
    <xf numFmtId="0" fontId="2" fillId="8" borderId="53" xfId="2" applyFont="1" applyBorder="1" applyAlignment="1">
      <alignment horizontal="center"/>
    </xf>
    <xf numFmtId="0" fontId="21" fillId="0" borderId="0" xfId="3" applyFont="1" applyFill="1" applyBorder="1" applyAlignment="1">
      <alignment horizontal="center" wrapText="1"/>
    </xf>
    <xf numFmtId="3" fontId="17" fillId="0" borderId="33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0" xfId="0" applyNumberFormat="1" applyAlignment="1">
      <alignment horizontal="left"/>
    </xf>
    <xf numFmtId="9" fontId="0" fillId="0" borderId="33" xfId="1" applyFont="1" applyBorder="1" applyAlignment="1">
      <alignment horizontal="left"/>
    </xf>
    <xf numFmtId="3" fontId="0" fillId="0" borderId="33" xfId="0" applyNumberFormat="1" applyBorder="1" applyAlignment="1">
      <alignment horizontal="left"/>
    </xf>
    <xf numFmtId="9" fontId="0" fillId="0" borderId="34" xfId="1" applyFont="1" applyBorder="1" applyAlignment="1">
      <alignment horizontal="left"/>
    </xf>
    <xf numFmtId="3" fontId="0" fillId="0" borderId="14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3" fontId="0" fillId="0" borderId="27" xfId="0" applyNumberFormat="1" applyBorder="1" applyAlignment="1">
      <alignment horizontal="left"/>
    </xf>
    <xf numFmtId="3" fontId="0" fillId="0" borderId="40" xfId="0" applyNumberFormat="1" applyBorder="1" applyAlignment="1">
      <alignment horizontal="left"/>
    </xf>
    <xf numFmtId="9" fontId="0" fillId="0" borderId="48" xfId="1" applyFont="1" applyBorder="1" applyAlignment="1">
      <alignment horizontal="left"/>
    </xf>
    <xf numFmtId="3" fontId="0" fillId="0" borderId="37" xfId="0" applyNumberFormat="1" applyBorder="1" applyAlignment="1">
      <alignment horizontal="left"/>
    </xf>
    <xf numFmtId="3" fontId="0" fillId="0" borderId="42" xfId="0" applyNumberFormat="1" applyBorder="1" applyAlignment="1">
      <alignment horizontal="left"/>
    </xf>
    <xf numFmtId="0" fontId="0" fillId="0" borderId="37" xfId="0" applyBorder="1" applyAlignment="1">
      <alignment horizontal="left"/>
    </xf>
    <xf numFmtId="3" fontId="2" fillId="0" borderId="33" xfId="0" applyNumberFormat="1" applyFont="1" applyBorder="1" applyAlignment="1">
      <alignment horizontal="right" indent="1"/>
    </xf>
    <xf numFmtId="3" fontId="3" fillId="0" borderId="14" xfId="0" applyNumberFormat="1" applyFont="1" applyBorder="1" applyAlignment="1">
      <alignment horizontal="right" indent="1"/>
    </xf>
    <xf numFmtId="0" fontId="2" fillId="0" borderId="4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9" fontId="0" fillId="0" borderId="33" xfId="1" applyFont="1" applyBorder="1" applyAlignment="1">
      <alignment horizontal="center"/>
    </xf>
    <xf numFmtId="0" fontId="0" fillId="0" borderId="34" xfId="0" applyBorder="1" applyAlignment="1">
      <alignment horizontal="center"/>
    </xf>
    <xf numFmtId="49" fontId="18" fillId="2" borderId="6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7" fillId="0" borderId="5" xfId="0" applyFont="1" applyBorder="1"/>
    <xf numFmtId="0" fontId="0" fillId="0" borderId="6" xfId="0" applyBorder="1"/>
    <xf numFmtId="0" fontId="0" fillId="0" borderId="7" xfId="0" applyBorder="1"/>
    <xf numFmtId="3" fontId="0" fillId="0" borderId="1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8" fillId="0" borderId="15" xfId="0" applyFont="1" applyBorder="1" applyAlignment="1">
      <alignment horizontal="left"/>
    </xf>
    <xf numFmtId="3" fontId="7" fillId="0" borderId="5" xfId="0" applyNumberFormat="1" applyFont="1" applyBorder="1"/>
    <xf numFmtId="3" fontId="7" fillId="0" borderId="31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56" xfId="0" applyNumberFormat="1" applyBorder="1"/>
    <xf numFmtId="165" fontId="0" fillId="0" borderId="20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3" fillId="0" borderId="20" xfId="0" applyFont="1" applyBorder="1"/>
    <xf numFmtId="0" fontId="0" fillId="0" borderId="9" xfId="0" applyBorder="1" applyAlignment="1">
      <alignment wrapText="1"/>
    </xf>
    <xf numFmtId="0" fontId="3" fillId="0" borderId="57" xfId="0" applyFont="1" applyBorder="1"/>
    <xf numFmtId="0" fontId="5" fillId="0" borderId="58" xfId="0" applyFont="1" applyBorder="1"/>
    <xf numFmtId="0" fontId="3" fillId="0" borderId="58" xfId="0" applyFont="1" applyBorder="1"/>
    <xf numFmtId="0" fontId="0" fillId="0" borderId="59" xfId="0" applyBorder="1"/>
    <xf numFmtId="0" fontId="8" fillId="0" borderId="20" xfId="0" applyFont="1" applyBorder="1" applyAlignment="1">
      <alignment horizontal="left"/>
    </xf>
    <xf numFmtId="0" fontId="0" fillId="7" borderId="0" xfId="0" applyFill="1"/>
    <xf numFmtId="0" fontId="0" fillId="7" borderId="27" xfId="0" applyFill="1" applyBorder="1"/>
    <xf numFmtId="0" fontId="0" fillId="7" borderId="25" xfId="0" applyFill="1" applyBorder="1"/>
    <xf numFmtId="0" fontId="0" fillId="7" borderId="60" xfId="0" applyFill="1" applyBorder="1"/>
    <xf numFmtId="0" fontId="11" fillId="0" borderId="25" xfId="0" applyFont="1" applyBorder="1"/>
    <xf numFmtId="1" fontId="11" fillId="0" borderId="25" xfId="0" applyNumberFormat="1" applyFont="1" applyBorder="1"/>
    <xf numFmtId="0" fontId="0" fillId="0" borderId="13" xfId="0" applyBorder="1"/>
    <xf numFmtId="0" fontId="3" fillId="0" borderId="61" xfId="0" applyFont="1" applyBorder="1"/>
    <xf numFmtId="0" fontId="5" fillId="0" borderId="62" xfId="0" applyFont="1" applyBorder="1"/>
    <xf numFmtId="0" fontId="3" fillId="0" borderId="62" xfId="0" applyFont="1" applyBorder="1"/>
    <xf numFmtId="0" fontId="3" fillId="0" borderId="63" xfId="0" applyFont="1" applyBorder="1"/>
    <xf numFmtId="0" fontId="3" fillId="0" borderId="29" xfId="0" applyFont="1" applyBorder="1"/>
    <xf numFmtId="0" fontId="5" fillId="0" borderId="30" xfId="0" applyFont="1" applyBorder="1"/>
    <xf numFmtId="0" fontId="0" fillId="0" borderId="64" xfId="0" applyBorder="1"/>
    <xf numFmtId="3" fontId="4" fillId="0" borderId="20" xfId="0" applyNumberFormat="1" applyFont="1" applyBorder="1" applyAlignment="1">
      <alignment horizontal="center"/>
    </xf>
    <xf numFmtId="0" fontId="11" fillId="0" borderId="65" xfId="0" applyFont="1" applyBorder="1"/>
    <xf numFmtId="0" fontId="11" fillId="0" borderId="16" xfId="0" applyFont="1" applyBorder="1"/>
    <xf numFmtId="3" fontId="11" fillId="0" borderId="16" xfId="0" applyNumberFormat="1" applyFont="1" applyBorder="1"/>
    <xf numFmtId="0" fontId="4" fillId="0" borderId="3" xfId="0" applyFont="1" applyBorder="1" applyAlignment="1">
      <alignment horizontal="right"/>
    </xf>
    <xf numFmtId="3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21" fillId="0" borderId="0" xfId="3" applyFont="1" applyFill="1" applyAlignment="1">
      <alignment horizontal="center" wrapText="1"/>
    </xf>
    <xf numFmtId="0" fontId="19" fillId="0" borderId="0" xfId="3" applyFill="1"/>
    <xf numFmtId="0" fontId="24" fillId="11" borderId="54" xfId="5" applyBorder="1" applyAlignment="1">
      <alignment horizontal="center"/>
    </xf>
    <xf numFmtId="0" fontId="24" fillId="11" borderId="0" xfId="5" applyBorder="1" applyAlignment="1">
      <alignment horizontal="center"/>
    </xf>
    <xf numFmtId="0" fontId="2" fillId="0" borderId="0" xfId="4" applyFont="1" applyFill="1" applyAlignment="1">
      <alignment horizontal="center"/>
    </xf>
    <xf numFmtId="9" fontId="2" fillId="0" borderId="40" xfId="1" applyFont="1" applyFill="1" applyBorder="1" applyAlignment="1">
      <alignment horizontal="left"/>
    </xf>
    <xf numFmtId="0" fontId="2" fillId="0" borderId="37" xfId="0" applyFont="1" applyBorder="1" applyAlignment="1">
      <alignment horizontal="center"/>
    </xf>
    <xf numFmtId="9" fontId="2" fillId="0" borderId="33" xfId="1" applyFont="1" applyFill="1" applyBorder="1" applyAlignment="1">
      <alignment horizontal="left"/>
    </xf>
    <xf numFmtId="9" fontId="0" fillId="0" borderId="33" xfId="1" applyFont="1" applyFill="1" applyBorder="1" applyAlignment="1">
      <alignment horizontal="center"/>
    </xf>
    <xf numFmtId="9" fontId="2" fillId="0" borderId="34" xfId="1" applyFont="1" applyFill="1" applyBorder="1" applyAlignment="1">
      <alignment horizontal="left"/>
    </xf>
    <xf numFmtId="9" fontId="2" fillId="0" borderId="40" xfId="1" applyFont="1" applyFill="1" applyBorder="1" applyAlignment="1">
      <alignment horizontal="center"/>
    </xf>
    <xf numFmtId="9" fontId="2" fillId="0" borderId="48" xfId="1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3" fillId="0" borderId="0" xfId="0" applyFont="1"/>
    <xf numFmtId="0" fontId="0" fillId="0" borderId="33" xfId="0" applyBorder="1"/>
    <xf numFmtId="0" fontId="17" fillId="0" borderId="33" xfId="0" applyFont="1" applyBorder="1" applyAlignment="1">
      <alignment horizontal="left" indent="2"/>
    </xf>
    <xf numFmtId="0" fontId="17" fillId="0" borderId="34" xfId="0" applyFont="1" applyBorder="1" applyAlignment="1">
      <alignment horizontal="left" indent="2"/>
    </xf>
    <xf numFmtId="3" fontId="2" fillId="0" borderId="34" xfId="0" applyNumberFormat="1" applyFont="1" applyBorder="1" applyAlignment="1">
      <alignment horizontal="right" indent="1"/>
    </xf>
    <xf numFmtId="3" fontId="18" fillId="0" borderId="29" xfId="0" applyNumberFormat="1" applyFont="1" applyBorder="1" applyAlignment="1">
      <alignment horizontal="right" inden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1" fillId="10" borderId="8" xfId="4" applyFont="1" applyBorder="1" applyAlignment="1">
      <alignment horizontal="center"/>
    </xf>
    <xf numFmtId="0" fontId="31" fillId="8" borderId="52" xfId="2" applyFont="1" applyBorder="1" applyAlignment="1">
      <alignment horizontal="center"/>
    </xf>
    <xf numFmtId="0" fontId="32" fillId="11" borderId="39" xfId="5" applyFont="1" applyBorder="1" applyAlignment="1">
      <alignment horizontal="center"/>
    </xf>
    <xf numFmtId="0" fontId="33" fillId="9" borderId="38" xfId="3" applyFont="1" applyBorder="1" applyAlignment="1">
      <alignment horizontal="center"/>
    </xf>
    <xf numFmtId="0" fontId="29" fillId="0" borderId="71" xfId="0" applyFont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0" fontId="32" fillId="11" borderId="50" xfId="5" applyFont="1" applyBorder="1" applyAlignment="1">
      <alignment horizontal="center"/>
    </xf>
    <xf numFmtId="3" fontId="18" fillId="2" borderId="35" xfId="0" applyNumberFormat="1" applyFont="1" applyFill="1" applyBorder="1" applyAlignment="1">
      <alignment horizontal="center" vertical="center"/>
    </xf>
    <xf numFmtId="3" fontId="18" fillId="2" borderId="6" xfId="0" applyNumberFormat="1" applyFont="1" applyFill="1" applyBorder="1" applyAlignment="1">
      <alignment horizontal="left" vertical="center"/>
    </xf>
    <xf numFmtId="3" fontId="18" fillId="2" borderId="6" xfId="0" applyNumberFormat="1" applyFont="1" applyFill="1" applyBorder="1" applyAlignment="1">
      <alignment horizontal="left" vertical="center" indent="1"/>
    </xf>
    <xf numFmtId="3" fontId="18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18" fillId="2" borderId="7" xfId="0" applyNumberFormat="1" applyFont="1" applyFill="1" applyBorder="1" applyAlignment="1">
      <alignment horizontal="left" vertical="center"/>
    </xf>
    <xf numFmtId="0" fontId="0" fillId="0" borderId="33" xfId="0" applyBorder="1" applyAlignment="1">
      <alignment horizontal="left" indent="1"/>
    </xf>
    <xf numFmtId="0" fontId="17" fillId="0" borderId="33" xfId="0" applyFont="1" applyBorder="1" applyAlignment="1">
      <alignment horizontal="left" indent="3"/>
    </xf>
    <xf numFmtId="0" fontId="0" fillId="0" borderId="29" xfId="0" applyBorder="1" applyAlignment="1">
      <alignment horizontal="left" indent="1"/>
    </xf>
    <xf numFmtId="0" fontId="0" fillId="0" borderId="0" xfId="0" applyAlignment="1">
      <alignment horizontal="left" indent="1"/>
    </xf>
    <xf numFmtId="49" fontId="0" fillId="0" borderId="33" xfId="0" applyNumberFormat="1" applyBorder="1" applyAlignment="1">
      <alignment horizontal="left" indent="1"/>
    </xf>
    <xf numFmtId="49" fontId="0" fillId="0" borderId="0" xfId="0" applyNumberFormat="1" applyAlignment="1">
      <alignment horizontal="left" indent="1"/>
    </xf>
    <xf numFmtId="49" fontId="0" fillId="0" borderId="14" xfId="0" applyNumberFormat="1" applyBorder="1" applyAlignment="1">
      <alignment horizontal="left" indent="1"/>
    </xf>
    <xf numFmtId="49" fontId="0" fillId="0" borderId="29" xfId="0" applyNumberFormat="1" applyBorder="1" applyAlignment="1">
      <alignment horizontal="left" indent="1"/>
    </xf>
    <xf numFmtId="165" fontId="18" fillId="2" borderId="6" xfId="0" applyNumberFormat="1" applyFont="1" applyFill="1" applyBorder="1" applyAlignment="1">
      <alignment horizontal="left" vertical="center"/>
    </xf>
    <xf numFmtId="0" fontId="26" fillId="0" borderId="5" xfId="0" applyFont="1" applyBorder="1"/>
    <xf numFmtId="3" fontId="0" fillId="0" borderId="16" xfId="0" applyNumberFormat="1" applyBorder="1"/>
    <xf numFmtId="0" fontId="0" fillId="0" borderId="22" xfId="0" applyBorder="1" applyAlignment="1">
      <alignment horizontal="right" wrapText="1"/>
    </xf>
    <xf numFmtId="0" fontId="2" fillId="0" borderId="20" xfId="0" applyFont="1" applyBorder="1" applyAlignment="1">
      <alignment horizontal="right"/>
    </xf>
    <xf numFmtId="3" fontId="2" fillId="0" borderId="20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3" fontId="2" fillId="0" borderId="15" xfId="0" applyNumberFormat="1" applyFont="1" applyBorder="1"/>
    <xf numFmtId="3" fontId="2" fillId="0" borderId="20" xfId="0" applyNumberFormat="1" applyFont="1" applyBorder="1"/>
    <xf numFmtId="3" fontId="2" fillId="0" borderId="23" xfId="0" applyNumberFormat="1" applyFont="1" applyBorder="1"/>
    <xf numFmtId="0" fontId="2" fillId="0" borderId="19" xfId="0" applyFont="1" applyBorder="1"/>
    <xf numFmtId="0" fontId="2" fillId="0" borderId="15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65" fontId="2" fillId="0" borderId="5" xfId="0" applyNumberFormat="1" applyFont="1" applyBorder="1" applyAlignment="1">
      <alignment horizontal="center"/>
    </xf>
    <xf numFmtId="3" fontId="2" fillId="0" borderId="24" xfId="0" applyNumberFormat="1" applyFont="1" applyBorder="1"/>
    <xf numFmtId="3" fontId="2" fillId="0" borderId="25" xfId="0" applyNumberFormat="1" applyFont="1" applyBorder="1"/>
    <xf numFmtId="3" fontId="2" fillId="0" borderId="26" xfId="0" applyNumberFormat="1" applyFont="1" applyBorder="1"/>
    <xf numFmtId="165" fontId="0" fillId="0" borderId="5" xfId="0" applyNumberFormat="1" applyBorder="1" applyAlignment="1">
      <alignment horizontal="center"/>
    </xf>
    <xf numFmtId="3" fontId="9" fillId="0" borderId="24" xfId="0" applyNumberFormat="1" applyFont="1" applyBorder="1"/>
    <xf numFmtId="3" fontId="9" fillId="0" borderId="25" xfId="0" applyNumberFormat="1" applyFont="1" applyBorder="1"/>
    <xf numFmtId="3" fontId="0" fillId="0" borderId="25" xfId="0" applyNumberFormat="1" applyBorder="1"/>
    <xf numFmtId="3" fontId="0" fillId="0" borderId="26" xfId="0" applyNumberFormat="1" applyBorder="1"/>
    <xf numFmtId="1" fontId="2" fillId="0" borderId="2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7" fillId="0" borderId="24" xfId="0" applyFont="1" applyBorder="1"/>
    <xf numFmtId="0" fontId="38" fillId="0" borderId="25" xfId="0" applyFont="1" applyBorder="1"/>
    <xf numFmtId="3" fontId="37" fillId="0" borderId="25" xfId="0" applyNumberFormat="1" applyFont="1" applyBorder="1"/>
    <xf numFmtId="3" fontId="37" fillId="0" borderId="24" xfId="0" applyNumberFormat="1" applyFont="1" applyBorder="1"/>
    <xf numFmtId="0" fontId="38" fillId="0" borderId="26" xfId="0" applyFont="1" applyBorder="1"/>
    <xf numFmtId="0" fontId="18" fillId="0" borderId="21" xfId="0" applyFont="1" applyBorder="1"/>
    <xf numFmtId="0" fontId="0" fillId="0" borderId="20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15" xfId="0" applyFont="1" applyBorder="1"/>
    <xf numFmtId="0" fontId="2" fillId="0" borderId="20" xfId="0" applyFont="1" applyBorder="1"/>
    <xf numFmtId="0" fontId="2" fillId="6" borderId="20" xfId="0" applyFont="1" applyFill="1" applyBorder="1"/>
    <xf numFmtId="0" fontId="2" fillId="4" borderId="20" xfId="0" applyFont="1" applyFill="1" applyBorder="1"/>
    <xf numFmtId="0" fontId="2" fillId="0" borderId="28" xfId="0" applyFont="1" applyBorder="1"/>
    <xf numFmtId="0" fontId="2" fillId="0" borderId="23" xfId="0" applyFont="1" applyBorder="1"/>
    <xf numFmtId="0" fontId="39" fillId="0" borderId="20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6" borderId="25" xfId="0" applyFont="1" applyFill="1" applyBorder="1"/>
    <xf numFmtId="0" fontId="2" fillId="4" borderId="25" xfId="0" applyFont="1" applyFill="1" applyBorder="1"/>
    <xf numFmtId="0" fontId="2" fillId="0" borderId="26" xfId="0" applyFont="1" applyBorder="1"/>
    <xf numFmtId="0" fontId="18" fillId="0" borderId="20" xfId="0" applyFont="1" applyBorder="1" applyAlignment="1">
      <alignment horizontal="right"/>
    </xf>
    <xf numFmtId="0" fontId="0" fillId="0" borderId="78" xfId="0" applyBorder="1"/>
    <xf numFmtId="0" fontId="0" fillId="0" borderId="31" xfId="0" applyBorder="1"/>
    <xf numFmtId="0" fontId="40" fillId="5" borderId="3" xfId="0" applyFont="1" applyFill="1" applyBorder="1" applyAlignment="1">
      <alignment horizontal="center"/>
    </xf>
    <xf numFmtId="0" fontId="40" fillId="5" borderId="0" xfId="0" applyFont="1" applyFill="1"/>
    <xf numFmtId="0" fontId="40" fillId="5" borderId="0" xfId="0" applyFont="1" applyFill="1" applyAlignment="1">
      <alignment horizontal="center"/>
    </xf>
    <xf numFmtId="3" fontId="40" fillId="5" borderId="0" xfId="0" applyNumberFormat="1" applyFont="1" applyFill="1" applyAlignment="1">
      <alignment horizontal="right" indent="1"/>
    </xf>
    <xf numFmtId="0" fontId="40" fillId="5" borderId="0" xfId="0" applyFont="1" applyFill="1" applyAlignment="1">
      <alignment horizontal="right" indent="1"/>
    </xf>
    <xf numFmtId="9" fontId="40" fillId="5" borderId="46" xfId="1" applyFont="1" applyFill="1" applyBorder="1" applyAlignment="1">
      <alignment horizontal="left"/>
    </xf>
    <xf numFmtId="0" fontId="40" fillId="5" borderId="47" xfId="0" applyFont="1" applyFill="1" applyBorder="1" applyAlignment="1">
      <alignment horizontal="center"/>
    </xf>
    <xf numFmtId="0" fontId="40" fillId="5" borderId="39" xfId="0" applyFont="1" applyFill="1" applyBorder="1" applyAlignment="1">
      <alignment horizontal="center"/>
    </xf>
    <xf numFmtId="0" fontId="40" fillId="5" borderId="33" xfId="0" applyFont="1" applyFill="1" applyBorder="1"/>
    <xf numFmtId="0" fontId="40" fillId="5" borderId="33" xfId="0" applyFont="1" applyFill="1" applyBorder="1" applyAlignment="1">
      <alignment horizontal="center"/>
    </xf>
    <xf numFmtId="3" fontId="41" fillId="5" borderId="33" xfId="0" applyNumberFormat="1" applyFont="1" applyFill="1" applyBorder="1" applyAlignment="1">
      <alignment horizontal="right" indent="1"/>
    </xf>
    <xf numFmtId="9" fontId="40" fillId="5" borderId="33" xfId="1" applyFont="1" applyFill="1" applyBorder="1" applyAlignment="1">
      <alignment horizontal="left"/>
    </xf>
    <xf numFmtId="9" fontId="40" fillId="5" borderId="40" xfId="1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9" fontId="3" fillId="0" borderId="29" xfId="1" applyFont="1" applyBorder="1" applyAlignment="1">
      <alignment horizontal="left"/>
    </xf>
    <xf numFmtId="0" fontId="3" fillId="0" borderId="37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49" fontId="3" fillId="0" borderId="14" xfId="0" applyNumberFormat="1" applyFont="1" applyBorder="1"/>
    <xf numFmtId="0" fontId="3" fillId="0" borderId="1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49" fontId="3" fillId="0" borderId="29" xfId="0" applyNumberFormat="1" applyFont="1" applyBorder="1"/>
    <xf numFmtId="0" fontId="2" fillId="0" borderId="0" xfId="4" applyFont="1" applyFill="1" applyAlignment="1">
      <alignment horizontal="left" indent="1"/>
    </xf>
    <xf numFmtId="0" fontId="2" fillId="0" borderId="0" xfId="0" applyFont="1" applyAlignment="1">
      <alignment horizontal="right" indent="1"/>
    </xf>
    <xf numFmtId="0" fontId="19" fillId="0" borderId="0" xfId="3" applyFill="1" applyAlignment="1">
      <alignment horizontal="right" indent="1"/>
    </xf>
    <xf numFmtId="0" fontId="0" fillId="0" borderId="0" xfId="0" applyAlignment="1">
      <alignment horizontal="right" indent="1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19" fillId="9" borderId="0" xfId="3" applyBorder="1" applyAlignment="1">
      <alignment horizontal="center"/>
    </xf>
    <xf numFmtId="0" fontId="19" fillId="9" borderId="0" xfId="3" applyAlignment="1">
      <alignment horizontal="center" wrapText="1"/>
    </xf>
    <xf numFmtId="0" fontId="19" fillId="9" borderId="0" xfId="3" applyAlignment="1">
      <alignment horizontal="center"/>
    </xf>
    <xf numFmtId="0" fontId="19" fillId="9" borderId="0" xfId="3"/>
    <xf numFmtId="0" fontId="19" fillId="9" borderId="32" xfId="3" applyBorder="1" applyAlignment="1">
      <alignment horizontal="center"/>
    </xf>
    <xf numFmtId="9" fontId="19" fillId="9" borderId="0" xfId="3" applyNumberFormat="1" applyAlignment="1">
      <alignment horizontal="center"/>
    </xf>
    <xf numFmtId="1" fontId="19" fillId="9" borderId="0" xfId="3" applyNumberFormat="1" applyAlignment="1">
      <alignment horizontal="center"/>
    </xf>
    <xf numFmtId="0" fontId="19" fillId="9" borderId="0" xfId="3" applyAlignment="1">
      <alignment horizontal="right" indent="1"/>
    </xf>
    <xf numFmtId="3" fontId="2" fillId="0" borderId="0" xfId="4" applyNumberFormat="1" applyFont="1" applyFill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3" fontId="19" fillId="0" borderId="0" xfId="3" applyNumberFormat="1" applyFill="1" applyAlignment="1">
      <alignment horizontal="right" indent="1"/>
    </xf>
    <xf numFmtId="3" fontId="0" fillId="0" borderId="0" xfId="0" applyNumberFormat="1" applyAlignment="1">
      <alignment horizontal="right" indent="1"/>
    </xf>
    <xf numFmtId="9" fontId="0" fillId="0" borderId="29" xfId="1" applyFont="1" applyBorder="1" applyAlignment="1">
      <alignment horizontal="left"/>
    </xf>
    <xf numFmtId="3" fontId="18" fillId="2" borderId="6" xfId="0" applyNumberFormat="1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49" fontId="0" fillId="0" borderId="49" xfId="0" applyNumberFormat="1" applyBorder="1" applyAlignment="1">
      <alignment horizontal="left" indent="1"/>
    </xf>
    <xf numFmtId="3" fontId="0" fillId="0" borderId="49" xfId="0" applyNumberFormat="1" applyBorder="1" applyAlignment="1">
      <alignment horizontal="center"/>
    </xf>
    <xf numFmtId="9" fontId="0" fillId="0" borderId="51" xfId="1" applyFont="1" applyBorder="1" applyAlignment="1">
      <alignment horizontal="left"/>
    </xf>
    <xf numFmtId="0" fontId="0" fillId="12" borderId="0" xfId="0" applyFill="1" applyAlignment="1">
      <alignment vertical="center"/>
    </xf>
    <xf numFmtId="0" fontId="0" fillId="12" borderId="0" xfId="0" applyFill="1"/>
    <xf numFmtId="3" fontId="2" fillId="8" borderId="32" xfId="2" applyNumberFormat="1" applyFont="1" applyAlignment="1">
      <alignment horizontal="center"/>
    </xf>
    <xf numFmtId="3" fontId="2" fillId="8" borderId="32" xfId="2" applyNumberFormat="1" applyFont="1" applyAlignment="1">
      <alignment horizontal="right" indent="1"/>
    </xf>
    <xf numFmtId="3" fontId="0" fillId="13" borderId="33" xfId="0" applyNumberFormat="1" applyFill="1" applyBorder="1" applyAlignment="1">
      <alignment horizontal="center"/>
    </xf>
    <xf numFmtId="3" fontId="0" fillId="13" borderId="49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0" xfId="0" applyFill="1"/>
    <xf numFmtId="0" fontId="0" fillId="5" borderId="46" xfId="0" applyFill="1" applyBorder="1" applyAlignment="1">
      <alignment horizontal="center"/>
    </xf>
    <xf numFmtId="3" fontId="18" fillId="5" borderId="46" xfId="0" applyNumberFormat="1" applyFont="1" applyFill="1" applyBorder="1" applyAlignment="1">
      <alignment horizontal="right" indent="1"/>
    </xf>
    <xf numFmtId="0" fontId="0" fillId="5" borderId="47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49" fontId="0" fillId="5" borderId="33" xfId="0" applyNumberFormat="1" applyFill="1" applyBorder="1"/>
    <xf numFmtId="0" fontId="0" fillId="5" borderId="33" xfId="0" applyFill="1" applyBorder="1" applyAlignment="1">
      <alignment horizontal="center"/>
    </xf>
    <xf numFmtId="3" fontId="18" fillId="5" borderId="33" xfId="0" applyNumberFormat="1" applyFont="1" applyFill="1" applyBorder="1" applyAlignment="1">
      <alignment horizontal="right" indent="1"/>
    </xf>
    <xf numFmtId="0" fontId="0" fillId="5" borderId="40" xfId="0" applyFill="1" applyBorder="1" applyAlignment="1">
      <alignment horizontal="center"/>
    </xf>
    <xf numFmtId="9" fontId="3" fillId="0" borderId="19" xfId="1" applyFont="1" applyBorder="1" applyAlignment="1">
      <alignment horizontal="left"/>
    </xf>
    <xf numFmtId="0" fontId="45" fillId="0" borderId="0" xfId="0" applyFont="1"/>
    <xf numFmtId="0" fontId="45" fillId="11" borderId="0" xfId="5" applyFont="1" applyBorder="1" applyAlignment="1">
      <alignment horizontal="center"/>
    </xf>
    <xf numFmtId="0" fontId="45" fillId="0" borderId="0" xfId="0" applyFont="1" applyAlignment="1">
      <alignment horizontal="right" inden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4" applyFont="1" applyFill="1" applyAlignment="1">
      <alignment horizontal="left" indent="1"/>
    </xf>
    <xf numFmtId="0" fontId="46" fillId="11" borderId="0" xfId="5" applyFont="1" applyBorder="1" applyAlignment="1">
      <alignment horizontal="center"/>
    </xf>
    <xf numFmtId="0" fontId="46" fillId="0" borderId="0" xfId="0" applyFont="1" applyAlignment="1">
      <alignment horizontal="right" indent="1"/>
    </xf>
    <xf numFmtId="9" fontId="46" fillId="0" borderId="0" xfId="1" applyFont="1" applyAlignment="1">
      <alignment horizontal="center"/>
    </xf>
    <xf numFmtId="1" fontId="46" fillId="0" borderId="0" xfId="0" applyNumberFormat="1" applyFont="1" applyAlignment="1">
      <alignment horizontal="center"/>
    </xf>
    <xf numFmtId="0" fontId="46" fillId="0" borderId="0" xfId="0" applyFont="1"/>
    <xf numFmtId="0" fontId="2" fillId="4" borderId="32" xfId="2" applyFont="1" applyFill="1" applyAlignment="1">
      <alignment horizontal="center"/>
    </xf>
    <xf numFmtId="3" fontId="2" fillId="2" borderId="0" xfId="0" applyNumberFormat="1" applyFont="1" applyFill="1" applyAlignment="1">
      <alignment horizontal="left" vertical="center" indent="1"/>
    </xf>
    <xf numFmtId="3" fontId="2" fillId="0" borderId="0" xfId="0" applyNumberFormat="1" applyFont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21" fillId="0" borderId="0" xfId="3" applyFont="1" applyFill="1" applyAlignment="1">
      <alignment horizontal="left" wrapText="1"/>
    </xf>
    <xf numFmtId="0" fontId="45" fillId="0" borderId="79" xfId="2" applyFont="1" applyFill="1" applyBorder="1" applyAlignment="1">
      <alignment horizontal="center"/>
    </xf>
    <xf numFmtId="0" fontId="2" fillId="0" borderId="79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49" fontId="0" fillId="0" borderId="6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29" fillId="0" borderId="33" xfId="0" applyFont="1" applyBorder="1" applyAlignment="1">
      <alignment horizontal="left" indent="1"/>
    </xf>
    <xf numFmtId="0" fontId="29" fillId="0" borderId="40" xfId="0" applyFont="1" applyBorder="1" applyAlignment="1">
      <alignment horizontal="left" indent="1"/>
    </xf>
    <xf numFmtId="0" fontId="29" fillId="0" borderId="0" xfId="0" applyFont="1" applyAlignment="1">
      <alignment horizontal="left" vertical="center" wrapText="1"/>
    </xf>
    <xf numFmtId="0" fontId="29" fillId="0" borderId="49" xfId="0" applyFont="1" applyBorder="1" applyAlignment="1">
      <alignment horizontal="left" indent="1"/>
    </xf>
    <xf numFmtId="0" fontId="29" fillId="0" borderId="51" xfId="0" applyFont="1" applyBorder="1" applyAlignment="1">
      <alignment horizontal="left" indent="1"/>
    </xf>
    <xf numFmtId="0" fontId="31" fillId="0" borderId="69" xfId="0" applyFont="1" applyBorder="1" applyAlignment="1">
      <alignment horizontal="left" vertical="center"/>
    </xf>
    <xf numFmtId="0" fontId="31" fillId="0" borderId="33" xfId="0" applyFont="1" applyBorder="1" applyAlignment="1">
      <alignment horizontal="left" vertical="center"/>
    </xf>
    <xf numFmtId="0" fontId="31" fillId="0" borderId="40" xfId="0" applyFont="1" applyBorder="1" applyAlignment="1">
      <alignment horizontal="left" vertical="center"/>
    </xf>
    <xf numFmtId="3" fontId="31" fillId="0" borderId="50" xfId="0" applyNumberFormat="1" applyFont="1" applyBorder="1" applyAlignment="1">
      <alignment horizontal="center" vertical="center"/>
    </xf>
    <xf numFmtId="3" fontId="31" fillId="0" borderId="74" xfId="0" applyNumberFormat="1" applyFont="1" applyBorder="1" applyAlignment="1">
      <alignment horizontal="center" vertical="center"/>
    </xf>
    <xf numFmtId="0" fontId="31" fillId="0" borderId="70" xfId="0" applyFont="1" applyBorder="1" applyAlignment="1">
      <alignment horizontal="left" vertical="center"/>
    </xf>
    <xf numFmtId="0" fontId="31" fillId="0" borderId="49" xfId="0" applyFont="1" applyBorder="1" applyAlignment="1">
      <alignment horizontal="left" vertical="center"/>
    </xf>
    <xf numFmtId="0" fontId="31" fillId="0" borderId="51" xfId="0" applyFont="1" applyBorder="1" applyAlignment="1">
      <alignment horizontal="left" vertical="center"/>
    </xf>
    <xf numFmtId="0" fontId="29" fillId="0" borderId="0" xfId="0" applyFont="1" applyAlignment="1">
      <alignment horizontal="left" vertical="top" wrapText="1"/>
    </xf>
    <xf numFmtId="0" fontId="29" fillId="0" borderId="75" xfId="0" applyFont="1" applyBorder="1" applyAlignment="1">
      <alignment horizontal="center"/>
    </xf>
    <xf numFmtId="0" fontId="29" fillId="0" borderId="76" xfId="0" applyFont="1" applyBorder="1" applyAlignment="1">
      <alignment horizontal="center"/>
    </xf>
    <xf numFmtId="0" fontId="29" fillId="0" borderId="77" xfId="0" applyFont="1" applyBorder="1" applyAlignment="1">
      <alignment horizontal="center"/>
    </xf>
    <xf numFmtId="0" fontId="31" fillId="0" borderId="33" xfId="0" applyFont="1" applyBorder="1" applyAlignment="1">
      <alignment horizontal="left" indent="1"/>
    </xf>
    <xf numFmtId="0" fontId="31" fillId="0" borderId="40" xfId="0" applyFont="1" applyBorder="1" applyAlignment="1">
      <alignment horizontal="left" indent="1"/>
    </xf>
    <xf numFmtId="3" fontId="28" fillId="3" borderId="0" xfId="0" applyNumberFormat="1" applyFont="1" applyFill="1" applyAlignment="1">
      <alignment horizontal="center"/>
    </xf>
    <xf numFmtId="0" fontId="29" fillId="0" borderId="66" xfId="0" applyFont="1" applyBorder="1" applyAlignment="1">
      <alignment horizontal="left" vertical="center"/>
    </xf>
    <xf numFmtId="0" fontId="29" fillId="0" borderId="67" xfId="0" applyFont="1" applyBorder="1" applyAlignment="1">
      <alignment horizontal="left" vertical="center"/>
    </xf>
    <xf numFmtId="0" fontId="29" fillId="0" borderId="68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9" fillId="0" borderId="69" xfId="0" applyFont="1" applyBorder="1" applyAlignment="1">
      <alignment horizontal="left" vertical="center"/>
    </xf>
    <xf numFmtId="0" fontId="29" fillId="0" borderId="33" xfId="0" applyFont="1" applyBorder="1" applyAlignment="1">
      <alignment horizontal="left" vertical="center"/>
    </xf>
    <xf numFmtId="0" fontId="29" fillId="0" borderId="40" xfId="0" applyFont="1" applyBorder="1" applyAlignment="1">
      <alignment horizontal="left" vertical="center"/>
    </xf>
    <xf numFmtId="0" fontId="29" fillId="0" borderId="70" xfId="0" applyFont="1" applyBorder="1" applyAlignment="1">
      <alignment horizontal="left"/>
    </xf>
    <xf numFmtId="0" fontId="29" fillId="0" borderId="49" xfId="0" applyFont="1" applyBorder="1" applyAlignment="1">
      <alignment horizontal="left"/>
    </xf>
    <xf numFmtId="0" fontId="29" fillId="0" borderId="51" xfId="0" applyFont="1" applyBorder="1" applyAlignment="1">
      <alignment horizontal="left"/>
    </xf>
    <xf numFmtId="3" fontId="31" fillId="0" borderId="71" xfId="0" applyNumberFormat="1" applyFont="1" applyBorder="1" applyAlignment="1">
      <alignment horizontal="center" vertical="center"/>
    </xf>
    <xf numFmtId="3" fontId="31" fillId="0" borderId="72" xfId="0" applyNumberFormat="1" applyFont="1" applyBorder="1" applyAlignment="1">
      <alignment horizontal="center" vertical="center"/>
    </xf>
    <xf numFmtId="0" fontId="31" fillId="0" borderId="66" xfId="0" applyFont="1" applyBorder="1" applyAlignment="1">
      <alignment horizontal="left" vertical="center"/>
    </xf>
    <xf numFmtId="0" fontId="31" fillId="0" borderId="67" xfId="0" applyFont="1" applyBorder="1" applyAlignment="1">
      <alignment horizontal="left" vertical="center"/>
    </xf>
    <xf numFmtId="0" fontId="31" fillId="0" borderId="68" xfId="0" applyFont="1" applyBorder="1" applyAlignment="1">
      <alignment horizontal="left" vertical="center"/>
    </xf>
    <xf numFmtId="3" fontId="31" fillId="0" borderId="39" xfId="0" applyNumberFormat="1" applyFont="1" applyBorder="1" applyAlignment="1">
      <alignment horizontal="center" vertical="center"/>
    </xf>
    <xf numFmtId="3" fontId="31" fillId="0" borderId="73" xfId="0" applyNumberFormat="1" applyFont="1" applyBorder="1" applyAlignment="1">
      <alignment horizontal="center" vertical="center"/>
    </xf>
    <xf numFmtId="0" fontId="31" fillId="0" borderId="69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40" xfId="0" applyFont="1" applyBorder="1" applyAlignment="1">
      <alignment vertical="center"/>
    </xf>
    <xf numFmtId="3" fontId="1" fillId="3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6">
    <cellStyle name="Bad" xfId="5" builtinId="27"/>
    <cellStyle name="Good" xfId="3" builtinId="26"/>
    <cellStyle name="Input" xfId="2" builtinId="20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EB9A"/>
      <color rgb="FF4D4D4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D8F0-1887-4280-ABFE-0C7CCD95F057}">
  <dimension ref="A1:AA23"/>
  <sheetViews>
    <sheetView showGridLines="0" zoomScaleNormal="100" workbookViewId="0">
      <selection activeCell="E6" sqref="E6"/>
    </sheetView>
  </sheetViews>
  <sheetFormatPr defaultRowHeight="21" customHeight="1" x14ac:dyDescent="0.25"/>
  <cols>
    <col min="1" max="1" width="9.140625" style="7"/>
    <col min="2" max="2" width="4.85546875" style="2" customWidth="1"/>
    <col min="3" max="3" width="53.5703125" customWidth="1"/>
    <col min="4" max="4" width="11.140625" style="2" customWidth="1"/>
    <col min="5" max="5" width="16.42578125" style="92" customWidth="1"/>
    <col min="6" max="6" width="11.140625" style="2" customWidth="1"/>
    <col min="7" max="7" width="5.7109375" style="92" customWidth="1"/>
    <col min="8" max="8" width="4.85546875" style="2" customWidth="1"/>
    <col min="9" max="9" width="53.5703125" customWidth="1"/>
    <col min="10" max="10" width="11.140625" style="2" customWidth="1"/>
    <col min="11" max="11" width="16.42578125" style="92" customWidth="1"/>
    <col min="12" max="12" width="11.140625" style="2" customWidth="1"/>
  </cols>
  <sheetData>
    <row r="1" spans="1:27" ht="9" customHeight="1" x14ac:dyDescent="0.25">
      <c r="A1" s="102"/>
      <c r="E1" s="2"/>
      <c r="G1" s="2"/>
      <c r="K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3.25" customHeight="1" x14ac:dyDescent="0.3">
      <c r="A2" s="102"/>
      <c r="B2" s="368" t="s">
        <v>0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" customHeight="1" thickBot="1" x14ac:dyDescent="0.3">
      <c r="A3" s="102"/>
      <c r="B3" s="220"/>
      <c r="C3" s="200"/>
      <c r="D3" s="220"/>
      <c r="E3" s="220"/>
      <c r="F3" s="220"/>
      <c r="G3" s="220"/>
      <c r="H3" s="220"/>
      <c r="I3" s="200"/>
      <c r="J3" s="220"/>
      <c r="K3" s="220"/>
      <c r="L3" s="22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0" x14ac:dyDescent="0.25">
      <c r="B4" s="216"/>
      <c r="C4" s="230" t="s">
        <v>1</v>
      </c>
      <c r="D4" s="323" t="s">
        <v>2</v>
      </c>
      <c r="E4" s="323" t="s">
        <v>3</v>
      </c>
      <c r="F4" s="221" t="s">
        <v>4</v>
      </c>
      <c r="G4"/>
      <c r="H4" s="216"/>
      <c r="I4" s="230" t="s">
        <v>5</v>
      </c>
      <c r="J4" s="323" t="s">
        <v>2</v>
      </c>
      <c r="K4" s="323" t="s">
        <v>6</v>
      </c>
      <c r="L4" s="221" t="s">
        <v>4</v>
      </c>
    </row>
    <row r="5" spans="1:27" ht="21" customHeight="1" x14ac:dyDescent="0.25">
      <c r="B5" s="63"/>
      <c r="C5" s="226" t="s">
        <v>7</v>
      </c>
      <c r="D5" s="81">
        <f>+SUM('GBÆ ÍBUDARHUSNÆDI'!G27:G33)-SUM('GBÆ ÍBUDARHUSNÆDI'!H27:H33)</f>
        <v>780</v>
      </c>
      <c r="E5" s="81">
        <f>+SUM('GBÆ ÍBUDARHUSNÆDI'!V27:Z33)</f>
        <v>594</v>
      </c>
      <c r="F5" s="91">
        <f>+E5/D5</f>
        <v>0.7615384615384615</v>
      </c>
      <c r="H5" s="63"/>
      <c r="I5" s="226" t="s">
        <v>7</v>
      </c>
      <c r="J5" s="81">
        <f>+'GBÆ A_OG_S_HUSNÆDI'!G27-'GBÆ A_OG_S_HUSNÆDI'!H27</f>
        <v>28590</v>
      </c>
      <c r="K5" s="81">
        <f>+SUM('GBÆ A_OG_S_HUSNÆDI'!V27:Z27)</f>
        <v>2000</v>
      </c>
      <c r="L5" s="91">
        <f>+K5/J5</f>
        <v>6.9954529555788736E-2</v>
      </c>
    </row>
    <row r="6" spans="1:27" ht="21" customHeight="1" x14ac:dyDescent="0.25">
      <c r="B6" s="63"/>
      <c r="C6" s="226" t="s">
        <v>8</v>
      </c>
      <c r="D6" s="81">
        <f>+SUM('GBÆ ÍBUDARHUSNÆDI'!G34:G37)-SUM('GBÆ ÍBUDARHUSNÆDI'!H34:H37)</f>
        <v>352</v>
      </c>
      <c r="E6" s="332">
        <f>+SUM('GBÆ ÍBUDARHUSNÆDI'!V34:Z37)</f>
        <v>146</v>
      </c>
      <c r="F6" s="91">
        <f>+E6/D6</f>
        <v>0.41477272727272729</v>
      </c>
      <c r="H6" s="63"/>
      <c r="I6" s="226" t="s">
        <v>8</v>
      </c>
      <c r="J6" s="81">
        <f>+'GBÆ A_OG_S_HUSNÆDI'!G28</f>
        <v>500</v>
      </c>
      <c r="K6" s="81">
        <f>+SUM('GBÆ A_OG_S_HUSNÆDI'!V28:Z28)</f>
        <v>500</v>
      </c>
      <c r="L6" s="91">
        <f>+K6/J6</f>
        <v>1</v>
      </c>
    </row>
    <row r="7" spans="1:27" ht="21" customHeight="1" x14ac:dyDescent="0.25">
      <c r="B7" s="63"/>
      <c r="C7" s="226" t="s">
        <v>9</v>
      </c>
      <c r="D7" s="81">
        <f>+SUM('GBÆ ÍBUDARHUSNÆDI'!G41:G42)-SUM('GBÆ ÍBUDARHUSNÆDI'!H41:H42)</f>
        <v>375</v>
      </c>
      <c r="E7" s="81">
        <f>+SUM('GBÆ ÍBUDARHUSNÆDI'!V41:Z42)</f>
        <v>230</v>
      </c>
      <c r="F7" s="91">
        <f>+E7/D7</f>
        <v>0.61333333333333329</v>
      </c>
      <c r="H7" s="63"/>
      <c r="I7" s="226" t="s">
        <v>10</v>
      </c>
      <c r="J7" s="81">
        <f>+'GBÆ A_OG_S_HUSNÆDI'!G30-'GBÆ A_OG_S_HUSNÆDI'!H30</f>
        <v>1600</v>
      </c>
      <c r="K7" s="81">
        <f>+SUM('GBÆ A_OG_S_HUSNÆDI'!V30:Z30)</f>
        <v>1600</v>
      </c>
      <c r="L7" s="91">
        <f>+K7/J7</f>
        <v>1</v>
      </c>
    </row>
    <row r="8" spans="1:27" ht="21" customHeight="1" x14ac:dyDescent="0.25">
      <c r="B8" s="63"/>
      <c r="C8" s="226" t="s">
        <v>11</v>
      </c>
      <c r="D8" s="81">
        <f>+'GBÆ ÍBUDARHUSNÆDI'!G47</f>
        <v>664</v>
      </c>
      <c r="E8" s="81">
        <f>+SUM('GBÆ ÍBUDARHUSNÆDI'!V47:Z47)</f>
        <v>124.10476190476193</v>
      </c>
      <c r="F8" s="91">
        <f>+E8/D8</f>
        <v>0.18690476190476193</v>
      </c>
      <c r="H8" s="63"/>
      <c r="I8" s="226" t="s">
        <v>11</v>
      </c>
      <c r="J8" s="81">
        <f>+SUM('GBÆ A_OG_S_HUSNÆDI'!G34:G35)-SUM('GBÆ A_OG_S_HUSNÆDI'!H34:H35)</f>
        <v>75000</v>
      </c>
      <c r="K8" s="81">
        <f>+SUM('GBÆ A_OG_S_HUSNÆDI'!V34:Z35)</f>
        <v>18200</v>
      </c>
      <c r="L8" s="91">
        <f>+K8/J8</f>
        <v>0.24266666666666667</v>
      </c>
    </row>
    <row r="9" spans="1:27" ht="21" customHeight="1" thickBot="1" x14ac:dyDescent="0.3">
      <c r="B9" s="324"/>
      <c r="C9" s="325" t="s">
        <v>12</v>
      </c>
      <c r="D9" s="326">
        <f>+SUM('GBÆ ÍBUDARHUSNÆDI'!G44:G46)-SUM('GBÆ ÍBUDARHUSNÆDI'!H44:H46)</f>
        <v>926</v>
      </c>
      <c r="E9" s="333">
        <f>+SUM('GBÆ ÍBUDARHUSNÆDI'!V44:Z46)</f>
        <v>50</v>
      </c>
      <c r="F9" s="327">
        <f>+E9/D9</f>
        <v>5.3995680345572353E-2</v>
      </c>
      <c r="H9" s="324"/>
      <c r="I9" s="325" t="s">
        <v>13</v>
      </c>
      <c r="J9" s="326">
        <f>+'GBÆ A_OG_S_HUSNÆDI'!G41-'GBÆ A_OG_S_HUSNÆDI'!H41</f>
        <v>9000</v>
      </c>
      <c r="K9" s="326">
        <f>+SUM('GBÆ A_OG_S_HUSNÆDI'!V41:Z41)</f>
        <v>9000</v>
      </c>
      <c r="L9" s="327">
        <f>+K9/J9</f>
        <v>1</v>
      </c>
    </row>
    <row r="10" spans="1:27" ht="21" customHeight="1" x14ac:dyDescent="0.25">
      <c r="B10" s="370" t="s">
        <v>14</v>
      </c>
      <c r="C10" s="370"/>
      <c r="D10" s="370"/>
      <c r="E10" s="370"/>
      <c r="F10" s="370"/>
      <c r="H10" s="370" t="s">
        <v>14</v>
      </c>
      <c r="I10" s="370"/>
      <c r="J10" s="370"/>
      <c r="K10" s="370"/>
      <c r="L10" s="370"/>
    </row>
    <row r="11" spans="1:27" ht="21" customHeight="1" x14ac:dyDescent="0.25">
      <c r="B11" s="371"/>
      <c r="C11" s="371"/>
      <c r="D11" s="371"/>
      <c r="E11" s="371"/>
      <c r="F11" s="371"/>
      <c r="H11" s="371"/>
      <c r="I11" s="371"/>
      <c r="J11" s="371"/>
      <c r="K11" s="371"/>
      <c r="L11" s="371"/>
    </row>
    <row r="12" spans="1:27" ht="21" customHeight="1" x14ac:dyDescent="0.25">
      <c r="B12" s="371" t="s">
        <v>15</v>
      </c>
      <c r="C12" s="371"/>
      <c r="D12" s="371"/>
      <c r="E12" s="371"/>
      <c r="F12" s="371"/>
      <c r="H12" s="371" t="s">
        <v>15</v>
      </c>
      <c r="I12" s="371"/>
      <c r="J12" s="371"/>
      <c r="K12" s="371"/>
      <c r="L12" s="371"/>
    </row>
    <row r="13" spans="1:27" ht="21" customHeight="1" x14ac:dyDescent="0.25">
      <c r="B13" s="371"/>
      <c r="C13" s="371"/>
      <c r="D13" s="371"/>
      <c r="E13" s="371"/>
      <c r="F13" s="371"/>
      <c r="H13" s="371"/>
      <c r="I13" s="371"/>
      <c r="J13" s="371"/>
      <c r="K13" s="371"/>
      <c r="L13" s="371"/>
    </row>
    <row r="14" spans="1:27" s="92" customFormat="1" ht="15" x14ac:dyDescent="0.25">
      <c r="A14" s="7"/>
      <c r="B14" s="2"/>
      <c r="C14"/>
      <c r="D14" s="2"/>
      <c r="F14" s="2"/>
      <c r="L14" s="2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s="92" customFormat="1" ht="21" customHeight="1" x14ac:dyDescent="0.25">
      <c r="A15" s="7"/>
      <c r="B15" s="2"/>
      <c r="C15"/>
      <c r="D15" s="2"/>
      <c r="F15" s="2"/>
      <c r="L15" s="2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s="92" customFormat="1" ht="21" customHeight="1" x14ac:dyDescent="0.25">
      <c r="A16" s="7"/>
      <c r="B16" s="2"/>
      <c r="C16"/>
      <c r="D16" s="2"/>
      <c r="F16" s="2"/>
      <c r="L16" s="2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92" customFormat="1" ht="21" customHeight="1" x14ac:dyDescent="0.25">
      <c r="A17" s="7"/>
      <c r="B17" s="2"/>
      <c r="C17"/>
      <c r="D17" s="2"/>
      <c r="F17" s="2"/>
      <c r="L17" s="2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s="92" customFormat="1" ht="21" customHeight="1" x14ac:dyDescent="0.25">
      <c r="A18" s="7"/>
      <c r="B18" s="2"/>
      <c r="C18"/>
      <c r="D18" s="2"/>
      <c r="F18" s="2"/>
      <c r="L18" s="2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s="92" customFormat="1" ht="21" customHeight="1" x14ac:dyDescent="0.25">
      <c r="A19" s="7"/>
      <c r="B19" s="2"/>
      <c r="C19"/>
      <c r="D19" s="2"/>
      <c r="F19" s="2"/>
      <c r="L19" s="2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21" customHeight="1" x14ac:dyDescent="0.25">
      <c r="H20" s="92"/>
      <c r="I20" s="92"/>
      <c r="J20" s="92"/>
    </row>
    <row r="21" spans="1:27" ht="21" customHeight="1" x14ac:dyDescent="0.25">
      <c r="H21" s="92"/>
      <c r="I21" s="92"/>
      <c r="J21" s="92"/>
    </row>
    <row r="22" spans="1:27" ht="21" customHeight="1" x14ac:dyDescent="0.25">
      <c r="H22" s="92"/>
      <c r="I22" s="92"/>
      <c r="J22" s="92"/>
    </row>
    <row r="23" spans="1:27" ht="21" customHeight="1" x14ac:dyDescent="0.25">
      <c r="H23" s="92"/>
      <c r="I23" s="92"/>
      <c r="J23" s="92"/>
    </row>
  </sheetData>
  <mergeCells count="5">
    <mergeCell ref="B2:L2"/>
    <mergeCell ref="B10:F11"/>
    <mergeCell ref="B12:F13"/>
    <mergeCell ref="H10:L11"/>
    <mergeCell ref="H12:L13"/>
  </mergeCells>
  <conditionalFormatting sqref="F5:F9 L5:L9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D5:D7 J8 D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A8EB-E4A1-4EAD-BD6E-100747D0F135}">
  <dimension ref="A1:AA22"/>
  <sheetViews>
    <sheetView showGridLines="0" zoomScaleNormal="100" workbookViewId="0">
      <selection activeCell="H25" sqref="H25"/>
    </sheetView>
  </sheetViews>
  <sheetFormatPr defaultRowHeight="21" customHeight="1" x14ac:dyDescent="0.25"/>
  <cols>
    <col min="1" max="1" width="9.140625" style="7"/>
    <col min="2" max="2" width="4.85546875" style="2" customWidth="1"/>
    <col min="3" max="3" width="53.5703125" customWidth="1"/>
    <col min="4" max="4" width="11.140625" style="2" customWidth="1"/>
    <col min="5" max="5" width="10.28515625" style="92" bestFit="1" customWidth="1"/>
    <col min="6" max="6" width="11.140625" style="2" customWidth="1"/>
    <col min="7" max="7" width="10.28515625" style="92" bestFit="1" customWidth="1"/>
    <col min="8" max="8" width="8.7109375" style="3" bestFit="1" customWidth="1"/>
  </cols>
  <sheetData>
    <row r="1" spans="1:27" ht="9" customHeight="1" x14ac:dyDescent="0.25">
      <c r="A1" s="102"/>
      <c r="E1" s="2"/>
      <c r="G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3.25" customHeight="1" x14ac:dyDescent="0.3">
      <c r="A2" s="102"/>
      <c r="B2" s="368" t="s">
        <v>0</v>
      </c>
      <c r="C2" s="369"/>
      <c r="D2" s="369"/>
      <c r="E2" s="369"/>
      <c r="F2" s="369"/>
      <c r="G2" s="36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" customHeight="1" thickBot="1" x14ac:dyDescent="0.3">
      <c r="A3" s="102"/>
      <c r="B3" s="220"/>
      <c r="C3" s="200"/>
      <c r="D3" s="220"/>
      <c r="E3" s="220"/>
      <c r="F3" s="220"/>
      <c r="G3" s="22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2" customFormat="1" ht="21" customHeight="1" x14ac:dyDescent="0.25">
      <c r="A4" s="7"/>
      <c r="B4" s="216"/>
      <c r="C4" s="230" t="s">
        <v>16</v>
      </c>
      <c r="D4" s="107" t="s">
        <v>17</v>
      </c>
      <c r="E4" s="217" t="s">
        <v>18</v>
      </c>
      <c r="F4" s="107" t="s">
        <v>19</v>
      </c>
      <c r="G4" s="221" t="s">
        <v>18</v>
      </c>
      <c r="H4" s="3"/>
    </row>
    <row r="5" spans="1:27" s="2" customFormat="1" ht="21" customHeight="1" x14ac:dyDescent="0.25">
      <c r="A5" s="7"/>
      <c r="B5" s="63"/>
      <c r="C5" s="222" t="s">
        <v>20</v>
      </c>
      <c r="D5" s="81">
        <f>+'GBÆ ÍBUDARHUSNÆDI'!G7</f>
        <v>1123</v>
      </c>
      <c r="E5" s="118">
        <f>+'GBÆ ÍBUDARHUSNÆDI'!I7</f>
        <v>-0.11155063291139244</v>
      </c>
      <c r="F5" s="81">
        <f>+'GBÆ A_OG_S_HUSNÆDI'!G7</f>
        <v>35330</v>
      </c>
      <c r="G5" s="91"/>
      <c r="H5" s="3"/>
    </row>
    <row r="6" spans="1:27" s="2" customFormat="1" ht="21" customHeight="1" x14ac:dyDescent="0.25">
      <c r="A6" s="7"/>
      <c r="B6" s="62"/>
      <c r="C6" s="223" t="s">
        <v>21</v>
      </c>
      <c r="D6" s="115">
        <f>+'GBÆ ÍBUDARHUSNÆDI'!G8</f>
        <v>736</v>
      </c>
      <c r="E6" s="118">
        <f>+'GBÆ ÍBUDARHUSNÆDI'!I8</f>
        <v>-0.34577777777777774</v>
      </c>
      <c r="F6" s="80">
        <f>+'GBÆ A_OG_S_HUSNÆDI'!G8</f>
        <v>24730</v>
      </c>
      <c r="G6" s="123"/>
      <c r="H6" s="3"/>
    </row>
    <row r="7" spans="1:27" s="2" customFormat="1" ht="21" customHeight="1" x14ac:dyDescent="0.25">
      <c r="A7" s="7"/>
      <c r="B7" s="63"/>
      <c r="C7" s="223" t="s">
        <v>22</v>
      </c>
      <c r="D7" s="115">
        <f>+'GBÆ ÍBUDARHUSNÆDI'!G9</f>
        <v>387</v>
      </c>
      <c r="E7" s="118">
        <f>+'GBÆ ÍBUDARHUSNÆDI'!I9</f>
        <v>1.7841726618705036</v>
      </c>
      <c r="F7" s="81">
        <f>+'GBÆ A_OG_S_HUSNÆDI'!G9</f>
        <v>10600</v>
      </c>
      <c r="G7" s="124"/>
      <c r="H7" s="3"/>
    </row>
    <row r="8" spans="1:27" s="2" customFormat="1" ht="21" customHeight="1" x14ac:dyDescent="0.25">
      <c r="A8" s="7"/>
      <c r="B8" s="63"/>
      <c r="C8" s="222" t="s">
        <v>23</v>
      </c>
      <c r="D8" s="81">
        <f>+'GBÆ ÍBUDARHUSNÆDI'!G10</f>
        <v>972</v>
      </c>
      <c r="E8" s="118">
        <f>+'GBÆ ÍBUDARHUSNÆDI'!I10</f>
        <v>-0.28947368421052633</v>
      </c>
      <c r="F8" s="81">
        <f>+'GBÆ A_OG_S_HUSNÆDI'!G10</f>
        <v>105390</v>
      </c>
      <c r="G8" s="91"/>
      <c r="H8" s="3"/>
    </row>
    <row r="9" spans="1:27" s="2" customFormat="1" ht="21" customHeight="1" x14ac:dyDescent="0.25">
      <c r="A9" s="7"/>
      <c r="B9" s="63"/>
      <c r="C9" s="222" t="s">
        <v>24</v>
      </c>
      <c r="D9" s="81">
        <f>+'GBÆ ÍBUDARHUSNÆDI'!G11</f>
        <v>5040</v>
      </c>
      <c r="E9" s="118">
        <f>+'GBÆ ÍBUDARHUSNÆDI'!I11</f>
        <v>-2.8901734104046284E-2</v>
      </c>
      <c r="F9" s="81">
        <f>+'GBÆ A_OG_S_HUSNÆDI'!G11</f>
        <v>192000</v>
      </c>
      <c r="G9" s="91"/>
      <c r="H9" s="3"/>
    </row>
    <row r="10" spans="1:27" s="2" customFormat="1" ht="21" customHeight="1" x14ac:dyDescent="0.25">
      <c r="A10" s="7"/>
      <c r="B10" s="63"/>
      <c r="C10" s="202" t="s">
        <v>25</v>
      </c>
      <c r="D10" s="81">
        <f>+'GBÆ ÍBUDARHUSNÆDI'!G12</f>
        <v>2460</v>
      </c>
      <c r="E10" s="118"/>
      <c r="F10" s="81">
        <f>+'GBÆ A_OG_S_HUSNÆDI'!G12</f>
        <v>107000</v>
      </c>
      <c r="G10" s="91"/>
      <c r="H10" s="3"/>
    </row>
    <row r="11" spans="1:27" s="2" customFormat="1" ht="21" customHeight="1" x14ac:dyDescent="0.25">
      <c r="A11" s="7"/>
      <c r="B11" s="64"/>
      <c r="C11" s="203" t="s">
        <v>26</v>
      </c>
      <c r="D11" s="116">
        <f>+'GBÆ ÍBUDARHUSNÆDI'!G13</f>
        <v>2580</v>
      </c>
      <c r="E11" s="120"/>
      <c r="F11" s="116">
        <f>+'GBÆ A_OG_S_HUSNÆDI'!G13</f>
        <v>85000</v>
      </c>
      <c r="G11" s="125"/>
      <c r="H11" s="3"/>
    </row>
    <row r="12" spans="1:27" s="2" customFormat="1" ht="21" customHeight="1" thickBot="1" x14ac:dyDescent="0.3">
      <c r="A12" s="7"/>
      <c r="B12" s="65"/>
      <c r="C12" s="224" t="s">
        <v>27</v>
      </c>
      <c r="D12" s="83">
        <f>+'GBÆ ÍBUDARHUSNÆDI'!G14</f>
        <v>7135</v>
      </c>
      <c r="E12" s="322">
        <f>+'GBÆ ÍBUDARHUSNÆDI'!I14</f>
        <v>-8.7829199693173154E-2</v>
      </c>
      <c r="F12" s="83">
        <f>+'GBÆ A_OG_S_HUSNÆDI'!G14</f>
        <v>332720</v>
      </c>
      <c r="G12" s="126"/>
      <c r="H12" s="3"/>
    </row>
    <row r="13" spans="1:27" s="2" customFormat="1" ht="9" customHeight="1" thickBot="1" x14ac:dyDescent="0.3">
      <c r="A13" s="7"/>
      <c r="C13"/>
      <c r="D13" s="80"/>
      <c r="E13" s="117"/>
      <c r="F13" s="80"/>
      <c r="G13" s="117"/>
      <c r="H13" s="3"/>
    </row>
    <row r="14" spans="1:27" s="2" customFormat="1" ht="21" customHeight="1" x14ac:dyDescent="0.25">
      <c r="A14" s="7"/>
      <c r="B14" s="216"/>
      <c r="C14" s="217" t="s">
        <v>28</v>
      </c>
      <c r="D14" s="107" t="s">
        <v>17</v>
      </c>
      <c r="E14" s="217" t="s">
        <v>18</v>
      </c>
      <c r="F14" s="107" t="s">
        <v>19</v>
      </c>
      <c r="G14" s="221" t="s">
        <v>18</v>
      </c>
      <c r="H14" s="3"/>
    </row>
    <row r="15" spans="1:27" s="2" customFormat="1" ht="21" customHeight="1" x14ac:dyDescent="0.25">
      <c r="A15" s="7"/>
      <c r="B15" s="62"/>
      <c r="C15" s="225" t="s">
        <v>29</v>
      </c>
      <c r="D15" s="80">
        <f>+'GBÆ ÍBUDARHUSNÆDI'!G17</f>
        <v>0</v>
      </c>
      <c r="E15" s="117"/>
      <c r="F15" s="80">
        <f>+'GBÆ A_OG_S_HUSNÆDI'!G17</f>
        <v>0</v>
      </c>
      <c r="G15" s="123"/>
      <c r="H15" s="3"/>
    </row>
    <row r="16" spans="1:27" s="2" customFormat="1" ht="21" customHeight="1" x14ac:dyDescent="0.25">
      <c r="A16" s="7"/>
      <c r="B16" s="63"/>
      <c r="C16" s="226">
        <v>2021</v>
      </c>
      <c r="D16" s="81">
        <f>+'GBÆ ÍBUDARHUSNÆDI'!G18</f>
        <v>0</v>
      </c>
      <c r="E16" s="119"/>
      <c r="F16" s="81">
        <f>+'GBÆ A_OG_S_HUSNÆDI'!G18</f>
        <v>18200</v>
      </c>
      <c r="G16" s="124"/>
      <c r="H16" s="3"/>
    </row>
    <row r="17" spans="1:8" s="2" customFormat="1" ht="21" customHeight="1" x14ac:dyDescent="0.25">
      <c r="A17" s="7"/>
      <c r="B17" s="62"/>
      <c r="C17" s="227">
        <v>2022</v>
      </c>
      <c r="D17" s="80">
        <f>+'GBÆ ÍBUDARHUSNÆDI'!G19</f>
        <v>249.22777777777776</v>
      </c>
      <c r="E17" s="117"/>
      <c r="F17" s="80">
        <f>+'GBÆ A_OG_S_HUSNÆDI'!G19</f>
        <v>3500</v>
      </c>
      <c r="G17" s="123"/>
      <c r="H17" s="3"/>
    </row>
    <row r="18" spans="1:8" s="2" customFormat="1" ht="21" customHeight="1" x14ac:dyDescent="0.25">
      <c r="A18" s="7"/>
      <c r="B18" s="63"/>
      <c r="C18" s="226" t="s">
        <v>30</v>
      </c>
      <c r="D18" s="81">
        <f>+'GBÆ ÍBUDARHUSNÆDI'!G20</f>
        <v>299.83928571428572</v>
      </c>
      <c r="E18" s="119"/>
      <c r="F18" s="81">
        <f>+'GBÆ A_OG_S_HUSNÆDI'!G20</f>
        <v>5100</v>
      </c>
      <c r="G18" s="124"/>
      <c r="H18" s="3"/>
    </row>
    <row r="19" spans="1:8" s="2" customFormat="1" ht="21" customHeight="1" x14ac:dyDescent="0.25">
      <c r="A19" s="7"/>
      <c r="B19" s="68"/>
      <c r="C19" s="228" t="s">
        <v>31</v>
      </c>
      <c r="D19" s="82">
        <f>+'GBÆ ÍBUDARHUSNÆDI'!G21</f>
        <v>330.60714285714283</v>
      </c>
      <c r="E19" s="121"/>
      <c r="F19" s="82">
        <f>+'GBÆ A_OG_S_HUSNÆDI'!G21</f>
        <v>4500</v>
      </c>
      <c r="G19" s="127"/>
      <c r="H19" s="3"/>
    </row>
    <row r="20" spans="1:8" s="2" customFormat="1" ht="21" customHeight="1" x14ac:dyDescent="0.25">
      <c r="A20" s="7"/>
      <c r="B20" s="68"/>
      <c r="C20" s="228" t="s">
        <v>32</v>
      </c>
      <c r="D20" s="82">
        <f>+'GBÆ ÍBUDARHUSNÆDI'!G22</f>
        <v>879.67420634920632</v>
      </c>
      <c r="E20" s="121"/>
      <c r="F20" s="82">
        <f>+'GBÆ A_OG_S_HUSNÆDI'!G22</f>
        <v>31300</v>
      </c>
      <c r="G20" s="127"/>
      <c r="H20" s="3"/>
    </row>
    <row r="21" spans="1:8" ht="21" customHeight="1" thickBot="1" x14ac:dyDescent="0.3">
      <c r="B21" s="65"/>
      <c r="C21" s="229" t="s">
        <v>33</v>
      </c>
      <c r="D21" s="83">
        <f>+'GBÆ ÍBUDARHUSNÆDI'!G23</f>
        <v>293.22473544973542</v>
      </c>
      <c r="E21" s="122"/>
      <c r="F21" s="83">
        <f>+'GBÆ A_OG_S_HUSNÆDI'!G23</f>
        <v>6955.5555555555557</v>
      </c>
      <c r="G21" s="128"/>
    </row>
    <row r="22" spans="1:8" ht="9" customHeight="1" x14ac:dyDescent="0.25"/>
  </sheetData>
  <mergeCells count="1">
    <mergeCell ref="B2:G2"/>
  </mergeCells>
  <pageMargins left="0.7" right="0.7" top="0.75" bottom="0.75" header="0.3" footer="0.3"/>
  <pageSetup paperSize="9" orientation="portrait" r:id="rId1"/>
  <ignoredErrors>
    <ignoredError sqref="C18:C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3C0A-8FD4-49B9-B1C2-240322601860}">
  <dimension ref="A1:AJ162"/>
  <sheetViews>
    <sheetView showGridLines="0" tabSelected="1" zoomScale="85" zoomScaleNormal="85" workbookViewId="0">
      <selection activeCell="T40" sqref="T40"/>
    </sheetView>
  </sheetViews>
  <sheetFormatPr defaultRowHeight="21" customHeight="1" x14ac:dyDescent="0.25"/>
  <cols>
    <col min="1" max="1" width="7.42578125" style="361" customWidth="1"/>
    <col min="2" max="2" width="4" style="2" customWidth="1"/>
    <col min="3" max="3" width="51.5703125" customWidth="1"/>
    <col min="4" max="4" width="9.140625" style="2"/>
    <col min="5" max="5" width="14" style="2" customWidth="1"/>
    <col min="6" max="6" width="19.42578125" style="2" customWidth="1"/>
    <col min="7" max="7" width="11.42578125" style="2" customWidth="1"/>
    <col min="8" max="8" width="11.42578125" style="2" bestFit="1" customWidth="1"/>
    <col min="9" max="10" width="11.42578125" style="2" customWidth="1"/>
    <col min="11" max="11" width="1.5703125" style="2" customWidth="1"/>
    <col min="12" max="12" width="8.7109375" style="3" bestFit="1" customWidth="1"/>
    <col min="13" max="14" width="8.5703125" style="2" customWidth="1"/>
    <col min="15" max="15" width="13" style="2" customWidth="1"/>
    <col min="16" max="16" width="10.5703125" style="2" hidden="1" customWidth="1"/>
    <col min="17" max="26" width="10.5703125" style="2" customWidth="1"/>
    <col min="27" max="27" width="11.42578125" style="2" customWidth="1"/>
  </cols>
  <sheetData>
    <row r="1" spans="2:26" ht="9" customHeight="1" x14ac:dyDescent="0.25"/>
    <row r="2" spans="2:26" ht="23.25" customHeight="1" x14ac:dyDescent="0.35">
      <c r="B2" s="369" t="s">
        <v>34</v>
      </c>
      <c r="C2" s="369"/>
      <c r="D2" s="369"/>
      <c r="E2" s="369"/>
      <c r="F2" s="369"/>
      <c r="G2" s="369"/>
      <c r="H2" s="369"/>
      <c r="I2" s="369"/>
      <c r="J2" s="369"/>
      <c r="L2" s="391" t="s">
        <v>35</v>
      </c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</row>
    <row r="3" spans="2:26" ht="9" customHeight="1" thickBot="1" x14ac:dyDescent="0.3">
      <c r="L3" s="206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</row>
    <row r="4" spans="2:26" ht="21" customHeight="1" thickBot="1" x14ac:dyDescent="0.3">
      <c r="B4" s="216"/>
      <c r="C4" s="217" t="s">
        <v>36</v>
      </c>
      <c r="D4" s="107" t="s">
        <v>37</v>
      </c>
      <c r="E4" s="107" t="s">
        <v>38</v>
      </c>
      <c r="F4" s="107" t="s">
        <v>39</v>
      </c>
      <c r="G4" s="107" t="s">
        <v>40</v>
      </c>
      <c r="H4" s="137" t="s">
        <v>41</v>
      </c>
      <c r="I4" s="137" t="s">
        <v>42</v>
      </c>
      <c r="J4" s="108"/>
      <c r="K4" s="84"/>
      <c r="L4" s="208" t="s">
        <v>43</v>
      </c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</row>
    <row r="5" spans="2:26" ht="21" customHeight="1" x14ac:dyDescent="0.25">
      <c r="B5" s="281"/>
      <c r="C5" s="282" t="s">
        <v>44</v>
      </c>
      <c r="D5" s="283"/>
      <c r="E5" s="283" t="s">
        <v>45</v>
      </c>
      <c r="F5" s="283" t="s">
        <v>46</v>
      </c>
      <c r="G5" s="284">
        <f>+SUM(H27:H158)</f>
        <v>922</v>
      </c>
      <c r="H5" s="285"/>
      <c r="I5" s="286"/>
      <c r="J5" s="287"/>
      <c r="L5" s="209"/>
      <c r="M5" s="392" t="s">
        <v>47</v>
      </c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4"/>
    </row>
    <row r="6" spans="2:26" ht="21" customHeight="1" x14ac:dyDescent="0.25">
      <c r="B6" s="288"/>
      <c r="C6" s="289" t="s">
        <v>48</v>
      </c>
      <c r="D6" s="290">
        <v>1</v>
      </c>
      <c r="E6" s="290" t="s">
        <v>45</v>
      </c>
      <c r="F6" s="290" t="s">
        <v>46</v>
      </c>
      <c r="G6" s="291">
        <f>+SUMIF(D$27:D$158,"1",I$27:I$158)</f>
        <v>517</v>
      </c>
      <c r="H6" s="291"/>
      <c r="I6" s="292">
        <f t="shared" ref="I6:I14" si="0">IFERROR(G6/H6-1,0)</f>
        <v>0</v>
      </c>
      <c r="J6" s="293"/>
      <c r="K6" s="85"/>
      <c r="L6" s="210"/>
      <c r="M6" s="396" t="s">
        <v>49</v>
      </c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8"/>
    </row>
    <row r="7" spans="2:26" ht="21" customHeight="1" x14ac:dyDescent="0.25">
      <c r="B7" s="62"/>
      <c r="C7" t="s">
        <v>50</v>
      </c>
      <c r="E7" s="60" t="s">
        <v>45</v>
      </c>
      <c r="F7" s="60" t="s">
        <v>46</v>
      </c>
      <c r="G7" s="90">
        <f>+G8+G9</f>
        <v>1123</v>
      </c>
      <c r="H7" s="90">
        <f>+'GBÆ ÍB20'!G7</f>
        <v>1264</v>
      </c>
      <c r="I7" s="118">
        <f t="shared" si="0"/>
        <v>-0.11155063291139244</v>
      </c>
      <c r="J7" s="91"/>
      <c r="K7" s="86"/>
      <c r="L7" s="211"/>
      <c r="M7" s="396" t="s">
        <v>51</v>
      </c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8"/>
    </row>
    <row r="8" spans="2:26" ht="21" customHeight="1" thickBot="1" x14ac:dyDescent="0.3">
      <c r="B8" s="63"/>
      <c r="C8" s="202" t="s">
        <v>52</v>
      </c>
      <c r="D8" s="60">
        <v>1</v>
      </c>
      <c r="E8" s="60" t="s">
        <v>45</v>
      </c>
      <c r="F8" s="60" t="s">
        <v>46</v>
      </c>
      <c r="G8" s="129">
        <f>+SUMIF(D$27:D$158,"1",J$27:J$158)</f>
        <v>736</v>
      </c>
      <c r="H8" s="129">
        <f>+'GBÆ ÍB20'!G8</f>
        <v>1125</v>
      </c>
      <c r="I8" s="118">
        <f t="shared" si="0"/>
        <v>-0.34577777777777774</v>
      </c>
      <c r="J8" s="106"/>
      <c r="K8" s="85"/>
      <c r="L8" s="212"/>
      <c r="M8" s="399" t="s">
        <v>53</v>
      </c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1"/>
    </row>
    <row r="9" spans="2:26" ht="21" customHeight="1" thickBot="1" x14ac:dyDescent="0.3">
      <c r="B9" s="63"/>
      <c r="C9" s="202" t="s">
        <v>54</v>
      </c>
      <c r="D9" s="60">
        <v>2</v>
      </c>
      <c r="E9" s="60" t="s">
        <v>45</v>
      </c>
      <c r="F9" s="60" t="s">
        <v>46</v>
      </c>
      <c r="G9" s="129">
        <f>+SUMIF(D$27:D$158,"2",J$27:J$158)</f>
        <v>387</v>
      </c>
      <c r="H9" s="129">
        <f>+'GBÆ ÍB20'!G9</f>
        <v>139</v>
      </c>
      <c r="I9" s="118">
        <f t="shared" si="0"/>
        <v>1.7841726618705036</v>
      </c>
      <c r="J9" s="91"/>
      <c r="K9" s="86"/>
      <c r="L9" s="208" t="s">
        <v>55</v>
      </c>
      <c r="T9" s="207"/>
    </row>
    <row r="10" spans="2:26" ht="21" customHeight="1" x14ac:dyDescent="0.25">
      <c r="B10" s="63"/>
      <c r="C10" s="201" t="s">
        <v>23</v>
      </c>
      <c r="D10" s="60">
        <v>3</v>
      </c>
      <c r="E10" s="60" t="s">
        <v>45</v>
      </c>
      <c r="F10" s="60" t="s">
        <v>46</v>
      </c>
      <c r="G10" s="70">
        <f>+SUMIF(D$27:D$158,"3",G$27:G$158)</f>
        <v>972</v>
      </c>
      <c r="H10" s="70">
        <f>+'GBÆ ÍB20'!G10</f>
        <v>1368</v>
      </c>
      <c r="I10" s="118">
        <f t="shared" si="0"/>
        <v>-0.28947368421052633</v>
      </c>
      <c r="J10" s="77"/>
      <c r="L10" s="402" t="s">
        <v>56</v>
      </c>
      <c r="M10" s="403"/>
      <c r="N10" s="404" t="s">
        <v>57</v>
      </c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405"/>
      <c r="Z10" s="406"/>
    </row>
    <row r="11" spans="2:26" ht="21" customHeight="1" x14ac:dyDescent="0.25">
      <c r="B11" s="62"/>
      <c r="C11" t="s">
        <v>24</v>
      </c>
      <c r="E11" s="60" t="s">
        <v>45</v>
      </c>
      <c r="F11" s="60" t="s">
        <v>46</v>
      </c>
      <c r="G11" s="90">
        <f>+G12+G13</f>
        <v>5040</v>
      </c>
      <c r="H11" s="90">
        <f>+'GBÆ ÍB20'!G11</f>
        <v>5190</v>
      </c>
      <c r="I11" s="118">
        <f t="shared" si="0"/>
        <v>-2.8901734104046284E-2</v>
      </c>
      <c r="J11" s="91"/>
      <c r="L11" s="407" t="s">
        <v>58</v>
      </c>
      <c r="M11" s="408"/>
      <c r="N11" s="377" t="s">
        <v>59</v>
      </c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9"/>
    </row>
    <row r="12" spans="2:26" ht="21" customHeight="1" x14ac:dyDescent="0.25">
      <c r="B12" s="63"/>
      <c r="C12" s="202" t="s">
        <v>25</v>
      </c>
      <c r="D12" s="60">
        <v>4</v>
      </c>
      <c r="E12" s="60" t="s">
        <v>45</v>
      </c>
      <c r="F12" s="60" t="s">
        <v>46</v>
      </c>
      <c r="G12" s="129">
        <f>+SUMIF(D$27:D$158,"4",G$27:G$158)</f>
        <v>2460</v>
      </c>
      <c r="H12" s="129">
        <f>+'GBÆ ÍB20'!G12</f>
        <v>2610</v>
      </c>
      <c r="I12" s="118">
        <f t="shared" si="0"/>
        <v>-5.7471264367816133E-2</v>
      </c>
      <c r="J12" s="77"/>
      <c r="L12" s="407" t="s">
        <v>60</v>
      </c>
      <c r="M12" s="408"/>
      <c r="N12" s="409" t="s">
        <v>61</v>
      </c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1"/>
    </row>
    <row r="13" spans="2:26" ht="21" customHeight="1" x14ac:dyDescent="0.25">
      <c r="B13" s="64"/>
      <c r="C13" s="203" t="s">
        <v>26</v>
      </c>
      <c r="D13" s="136">
        <v>5</v>
      </c>
      <c r="E13" s="136" t="s">
        <v>45</v>
      </c>
      <c r="F13" s="136" t="s">
        <v>46</v>
      </c>
      <c r="G13" s="204">
        <f>+SUMIF(D$27:D$158,"5",G$27:G$158)</f>
        <v>2580</v>
      </c>
      <c r="H13" s="204">
        <f>+'GBÆ ÍB20'!G13</f>
        <v>2580</v>
      </c>
      <c r="I13" s="120">
        <f t="shared" si="0"/>
        <v>0</v>
      </c>
      <c r="J13" s="125"/>
      <c r="L13" s="407" t="s">
        <v>62</v>
      </c>
      <c r="M13" s="408"/>
      <c r="N13" s="377" t="s">
        <v>63</v>
      </c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9"/>
    </row>
    <row r="14" spans="2:26" ht="21" customHeight="1" thickBot="1" x14ac:dyDescent="0.3">
      <c r="B14" s="294"/>
      <c r="C14" s="175" t="s">
        <v>64</v>
      </c>
      <c r="D14" s="295"/>
      <c r="E14" s="295"/>
      <c r="F14" s="295"/>
      <c r="G14" s="205">
        <f>G7+SUM(G10:G11)</f>
        <v>7135</v>
      </c>
      <c r="H14" s="205">
        <f>H7+SUM(H10:H11)</f>
        <v>7822</v>
      </c>
      <c r="I14" s="296">
        <f t="shared" si="0"/>
        <v>-8.7829199693173154E-2</v>
      </c>
      <c r="J14" s="297"/>
      <c r="L14" s="380" t="s">
        <v>65</v>
      </c>
      <c r="M14" s="381"/>
      <c r="N14" s="382" t="s">
        <v>66</v>
      </c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4"/>
    </row>
    <row r="15" spans="2:26" ht="9" customHeight="1" thickBot="1" x14ac:dyDescent="0.3"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</row>
    <row r="16" spans="2:26" ht="21" customHeight="1" thickBot="1" x14ac:dyDescent="0.3">
      <c r="B16" s="216"/>
      <c r="C16" s="218" t="s">
        <v>67</v>
      </c>
      <c r="D16" s="107"/>
      <c r="E16" s="107" t="s">
        <v>38</v>
      </c>
      <c r="F16" s="107" t="s">
        <v>39</v>
      </c>
      <c r="G16" s="107" t="s">
        <v>68</v>
      </c>
      <c r="H16" s="137" t="s">
        <v>41</v>
      </c>
      <c r="I16" s="137" t="s">
        <v>42</v>
      </c>
      <c r="J16" s="108"/>
      <c r="M16" s="208" t="s">
        <v>69</v>
      </c>
      <c r="S16" s="385" t="s">
        <v>70</v>
      </c>
      <c r="T16" s="385"/>
      <c r="U16" s="385"/>
      <c r="V16" s="385"/>
      <c r="W16" s="385"/>
      <c r="X16" s="385"/>
      <c r="Y16" s="385"/>
      <c r="Z16" s="385"/>
    </row>
    <row r="17" spans="1:36" ht="21" customHeight="1" x14ac:dyDescent="0.25">
      <c r="B17" s="334"/>
      <c r="C17" s="335"/>
      <c r="D17" s="336"/>
      <c r="E17" s="336"/>
      <c r="F17" s="336"/>
      <c r="G17" s="337"/>
      <c r="H17" s="337"/>
      <c r="I17" s="336"/>
      <c r="J17" s="338"/>
      <c r="M17" s="213" t="s">
        <v>37</v>
      </c>
      <c r="N17" s="386" t="s">
        <v>71</v>
      </c>
      <c r="O17" s="387"/>
      <c r="P17" s="387"/>
      <c r="Q17" s="388"/>
      <c r="R17" s="207"/>
      <c r="S17" s="385" t="s">
        <v>72</v>
      </c>
      <c r="T17" s="385"/>
      <c r="U17" s="385"/>
      <c r="V17" s="385"/>
      <c r="W17" s="385"/>
      <c r="X17" s="385"/>
      <c r="Y17" s="385"/>
      <c r="Z17" s="385"/>
    </row>
    <row r="18" spans="1:36" ht="21" customHeight="1" x14ac:dyDescent="0.25">
      <c r="B18" s="339"/>
      <c r="C18" s="340"/>
      <c r="D18" s="341"/>
      <c r="E18" s="341"/>
      <c r="F18" s="341"/>
      <c r="G18" s="342"/>
      <c r="H18" s="342"/>
      <c r="I18" s="341"/>
      <c r="J18" s="343"/>
      <c r="M18" s="211">
        <v>1</v>
      </c>
      <c r="N18" s="389" t="s">
        <v>73</v>
      </c>
      <c r="O18" s="389"/>
      <c r="P18" s="389"/>
      <c r="Q18" s="390"/>
      <c r="R18" s="207"/>
      <c r="S18" s="385"/>
      <c r="T18" s="385"/>
      <c r="U18" s="385"/>
      <c r="V18" s="385"/>
      <c r="W18" s="385"/>
      <c r="X18" s="385"/>
      <c r="Y18" s="385"/>
      <c r="Z18" s="385"/>
    </row>
    <row r="19" spans="1:36" ht="21" customHeight="1" x14ac:dyDescent="0.25">
      <c r="B19" s="62"/>
      <c r="C19" s="67">
        <v>2022</v>
      </c>
      <c r="E19" s="2" t="s">
        <v>45</v>
      </c>
      <c r="F19" s="2" t="s">
        <v>46</v>
      </c>
      <c r="G19" s="70">
        <f>SUM(X$27:X$158)</f>
        <v>249.22777777777776</v>
      </c>
      <c r="H19" s="70">
        <f>+'GBÆ ÍB20'!G19</f>
        <v>255.15527334563484</v>
      </c>
      <c r="I19" s="118">
        <f t="shared" ref="I19:I23" si="1">IFERROR(G19/H19-1,0)</f>
        <v>-2.3230934991602781E-2</v>
      </c>
      <c r="J19" s="77"/>
      <c r="M19" s="211">
        <v>2</v>
      </c>
      <c r="N19" s="372" t="s">
        <v>74</v>
      </c>
      <c r="O19" s="372"/>
      <c r="P19" s="372"/>
      <c r="Q19" s="373"/>
      <c r="R19" s="207"/>
      <c r="S19" s="374" t="s">
        <v>75</v>
      </c>
      <c r="T19" s="374"/>
      <c r="U19" s="374"/>
      <c r="V19" s="374"/>
      <c r="W19" s="374"/>
      <c r="X19" s="374"/>
      <c r="Y19" s="374"/>
      <c r="Z19" s="374"/>
    </row>
    <row r="20" spans="1:36" ht="21" customHeight="1" x14ac:dyDescent="0.25">
      <c r="B20" s="63"/>
      <c r="C20" s="61" t="s">
        <v>30</v>
      </c>
      <c r="D20" s="60"/>
      <c r="E20" s="60" t="s">
        <v>45</v>
      </c>
      <c r="F20" s="60" t="s">
        <v>46</v>
      </c>
      <c r="G20" s="70">
        <f>SUM(Y$27:Y$158)</f>
        <v>299.83928571428572</v>
      </c>
      <c r="H20" s="70">
        <f>+'GBÆ ÍB20'!G20</f>
        <v>306.40423769459909</v>
      </c>
      <c r="I20" s="118">
        <f t="shared" si="1"/>
        <v>-2.1425787155257336E-2</v>
      </c>
      <c r="J20" s="77"/>
      <c r="M20" s="211">
        <v>3</v>
      </c>
      <c r="N20" s="372" t="s">
        <v>76</v>
      </c>
      <c r="O20" s="372"/>
      <c r="P20" s="372"/>
      <c r="Q20" s="373"/>
      <c r="R20" s="207"/>
      <c r="S20" s="374"/>
      <c r="T20" s="374"/>
      <c r="U20" s="374"/>
      <c r="V20" s="374"/>
      <c r="W20" s="374"/>
      <c r="X20" s="374"/>
      <c r="Y20" s="374"/>
      <c r="Z20" s="374"/>
    </row>
    <row r="21" spans="1:36" ht="21" customHeight="1" x14ac:dyDescent="0.25">
      <c r="B21" s="68"/>
      <c r="C21" s="57" t="s">
        <v>31</v>
      </c>
      <c r="D21" s="56"/>
      <c r="E21" s="56" t="s">
        <v>45</v>
      </c>
      <c r="F21" s="56" t="s">
        <v>46</v>
      </c>
      <c r="G21" s="75">
        <f>SUM(Z$27:Z$158)</f>
        <v>330.60714285714283</v>
      </c>
      <c r="H21" s="75">
        <f>+'GBÆ ÍB20'!G21</f>
        <v>342.9079413983028</v>
      </c>
      <c r="I21" s="120">
        <f t="shared" si="1"/>
        <v>-3.5872014194247126E-2</v>
      </c>
      <c r="J21" s="78"/>
      <c r="M21" s="211">
        <v>4</v>
      </c>
      <c r="N21" s="372" t="s">
        <v>24</v>
      </c>
      <c r="O21" s="372"/>
      <c r="P21" s="372"/>
      <c r="Q21" s="373"/>
      <c r="R21" s="207"/>
      <c r="U21" s="214"/>
      <c r="V21" s="214"/>
      <c r="W21" s="214"/>
      <c r="X21" s="214"/>
      <c r="Y21" s="214"/>
      <c r="Z21" s="214"/>
    </row>
    <row r="22" spans="1:36" ht="21" customHeight="1" thickBot="1" x14ac:dyDescent="0.3">
      <c r="B22" s="298"/>
      <c r="C22" s="299" t="s">
        <v>77</v>
      </c>
      <c r="D22" s="300"/>
      <c r="E22" s="300"/>
      <c r="F22" s="300"/>
      <c r="G22" s="130">
        <f>+SUM(G17:G21)</f>
        <v>879.67420634920632</v>
      </c>
      <c r="H22" s="130">
        <f>+SUM(H17:H21)</f>
        <v>904.46745243853672</v>
      </c>
      <c r="I22" s="344">
        <f t="shared" si="1"/>
        <v>-2.7411982623017916E-2</v>
      </c>
      <c r="J22" s="302"/>
      <c r="M22" s="215">
        <v>5</v>
      </c>
      <c r="N22" s="375" t="s">
        <v>78</v>
      </c>
      <c r="O22" s="375"/>
      <c r="P22" s="375"/>
      <c r="Q22" s="376"/>
      <c r="R22" s="207"/>
      <c r="S22" s="207"/>
      <c r="U22" s="214"/>
      <c r="V22" s="214"/>
      <c r="W22" s="214"/>
      <c r="X22" s="214"/>
      <c r="Y22" s="214"/>
      <c r="Z22" s="214"/>
    </row>
    <row r="23" spans="1:36" ht="21" customHeight="1" thickBot="1" x14ac:dyDescent="0.3">
      <c r="B23" s="294"/>
      <c r="C23" s="303" t="s">
        <v>79</v>
      </c>
      <c r="D23" s="295"/>
      <c r="E23" s="295"/>
      <c r="F23" s="295"/>
      <c r="G23" s="69">
        <f>+G22/3</f>
        <v>293.22473544973542</v>
      </c>
      <c r="H23" s="69">
        <f>+H22/3</f>
        <v>301.48915081284559</v>
      </c>
      <c r="I23" s="296">
        <f t="shared" si="1"/>
        <v>-2.7411982623018027E-2</v>
      </c>
      <c r="J23" s="297"/>
      <c r="Q23" s="207"/>
      <c r="R23" s="207"/>
      <c r="S23" s="207"/>
      <c r="T23" s="207"/>
      <c r="U23" s="207"/>
      <c r="V23" s="207"/>
      <c r="W23" s="207"/>
      <c r="X23" s="207"/>
      <c r="Y23" s="207"/>
      <c r="Z23" s="207"/>
    </row>
    <row r="24" spans="1:36" ht="9" customHeight="1" x14ac:dyDescent="0.25"/>
    <row r="25" spans="1:36" s="1" customFormat="1" ht="21" customHeight="1" x14ac:dyDescent="0.3">
      <c r="A25" s="395"/>
      <c r="B25" s="369" t="s">
        <v>80</v>
      </c>
      <c r="C25" s="369"/>
      <c r="D25" s="369"/>
      <c r="E25" s="369"/>
      <c r="F25" s="369"/>
      <c r="G25" s="369"/>
      <c r="H25" s="369"/>
      <c r="I25" s="369"/>
      <c r="J25" s="369"/>
      <c r="K25" s="87"/>
      <c r="L25" s="369" t="s">
        <v>81</v>
      </c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2"/>
      <c r="AB25"/>
      <c r="AC25"/>
      <c r="AD25"/>
      <c r="AE25"/>
      <c r="AF25"/>
      <c r="AG25"/>
      <c r="AH25"/>
      <c r="AI25"/>
      <c r="AJ25"/>
    </row>
    <row r="26" spans="1:36" s="4" customFormat="1" ht="21" customHeight="1" x14ac:dyDescent="0.25">
      <c r="A26" s="395"/>
      <c r="B26" s="309" t="s">
        <v>82</v>
      </c>
      <c r="C26" s="357" t="s">
        <v>83</v>
      </c>
      <c r="D26" s="309" t="s">
        <v>37</v>
      </c>
      <c r="E26" s="309" t="s">
        <v>38</v>
      </c>
      <c r="F26" s="309" t="s">
        <v>39</v>
      </c>
      <c r="G26" s="309" t="s">
        <v>84</v>
      </c>
      <c r="H26" s="309" t="s">
        <v>85</v>
      </c>
      <c r="I26" s="309" t="s">
        <v>86</v>
      </c>
      <c r="J26" s="309" t="s">
        <v>87</v>
      </c>
      <c r="K26" s="358"/>
      <c r="L26" s="359" t="s">
        <v>56</v>
      </c>
      <c r="M26" s="359" t="s">
        <v>88</v>
      </c>
      <c r="N26" s="359" t="s">
        <v>60</v>
      </c>
      <c r="O26" s="359" t="s">
        <v>62</v>
      </c>
      <c r="P26" s="309" t="s">
        <v>65</v>
      </c>
      <c r="Q26" s="360" t="s">
        <v>89</v>
      </c>
      <c r="R26" s="360" t="s">
        <v>90</v>
      </c>
      <c r="S26" s="360" t="s">
        <v>91</v>
      </c>
      <c r="T26" s="360" t="s">
        <v>92</v>
      </c>
      <c r="U26" s="360" t="s">
        <v>93</v>
      </c>
      <c r="V26" s="360" t="s">
        <v>94</v>
      </c>
      <c r="W26" s="360" t="s">
        <v>95</v>
      </c>
      <c r="X26" s="360" t="s">
        <v>96</v>
      </c>
      <c r="Y26" s="360" t="s">
        <v>97</v>
      </c>
      <c r="Z26" s="360" t="s">
        <v>98</v>
      </c>
      <c r="AA26" s="2"/>
      <c r="AB26"/>
      <c r="AC26"/>
      <c r="AD26"/>
      <c r="AE26"/>
      <c r="AF26"/>
      <c r="AG26"/>
      <c r="AH26"/>
      <c r="AI26"/>
      <c r="AJ26"/>
    </row>
    <row r="27" spans="1:36" s="345" customFormat="1" ht="21" customHeight="1" x14ac:dyDescent="0.25">
      <c r="A27" s="362" t="s">
        <v>99</v>
      </c>
      <c r="B27" s="8">
        <v>1</v>
      </c>
      <c r="C27" s="345" t="s">
        <v>100</v>
      </c>
      <c r="D27" s="346">
        <v>1</v>
      </c>
      <c r="E27" s="347" t="s">
        <v>7</v>
      </c>
      <c r="F27" s="347" t="s">
        <v>101</v>
      </c>
      <c r="G27" s="365">
        <v>36</v>
      </c>
      <c r="H27" s="365">
        <v>36</v>
      </c>
      <c r="I27" s="365">
        <v>0</v>
      </c>
      <c r="J27" s="348">
        <f t="shared" ref="J27:J93" si="2">+IF(D27=1,(G27-H27-I27),IF(D27=2,(G27-H27-I27),0))</f>
        <v>0</v>
      </c>
      <c r="K27" s="348"/>
      <c r="L27" s="366"/>
      <c r="M27" s="8"/>
      <c r="N27" s="366"/>
      <c r="O27" s="366"/>
      <c r="P27"/>
      <c r="Q27"/>
      <c r="R27"/>
      <c r="S27"/>
      <c r="T27"/>
      <c r="U27"/>
      <c r="V27"/>
      <c r="W27"/>
      <c r="X27"/>
      <c r="Y27"/>
      <c r="Z27"/>
      <c r="AA27" s="348"/>
      <c r="AB27"/>
    </row>
    <row r="28" spans="1:36" s="9" customFormat="1" ht="21" customHeight="1" x14ac:dyDescent="0.25">
      <c r="A28" s="362"/>
      <c r="B28" s="8">
        <v>2</v>
      </c>
      <c r="C28" s="304" t="s">
        <v>102</v>
      </c>
      <c r="D28" s="188">
        <v>3</v>
      </c>
      <c r="E28" s="305" t="s">
        <v>7</v>
      </c>
      <c r="F28" s="305" t="s">
        <v>101</v>
      </c>
      <c r="G28" s="58">
        <v>182</v>
      </c>
      <c r="H28" s="58">
        <v>0</v>
      </c>
      <c r="I28" s="58">
        <v>0</v>
      </c>
      <c r="J28" s="8">
        <f t="shared" ref="J28" si="3">+IF(D28=1,(G28-H28-I28),IF(D28=2,(G28-H28-I28),0))</f>
        <v>0</v>
      </c>
      <c r="K28" s="8"/>
      <c r="L28" s="58">
        <v>3</v>
      </c>
      <c r="M28" s="8">
        <f>+L28*12</f>
        <v>36</v>
      </c>
      <c r="N28" s="58">
        <v>24</v>
      </c>
      <c r="O28" s="58">
        <v>14</v>
      </c>
      <c r="P28" s="8">
        <f>+N28+O28+18</f>
        <v>56</v>
      </c>
      <c r="Q28" s="59">
        <f t="shared" ref="Q28:U28" si="4">IFERROR(IF(AND((Q$162-$P28)/$M28&gt;0,(Q$162-$P28)/$M28&lt;1),(Q$162-$P28)/$M28,IF((Q$162-$P28)/$M28&gt;0,1,0)),0)</f>
        <v>0</v>
      </c>
      <c r="R28" s="59">
        <f t="shared" si="4"/>
        <v>0</v>
      </c>
      <c r="S28" s="59">
        <f t="shared" si="4"/>
        <v>0</v>
      </c>
      <c r="T28" s="59">
        <f t="shared" si="4"/>
        <v>0</v>
      </c>
      <c r="U28" s="59">
        <f t="shared" si="4"/>
        <v>0</v>
      </c>
      <c r="V28" s="55">
        <f t="shared" ref="V28" si="5">Q28*($G28-$H28)</f>
        <v>0</v>
      </c>
      <c r="W28" s="55">
        <f t="shared" ref="W28" si="6">R28*($G28-$H28)-V28</f>
        <v>0</v>
      </c>
      <c r="X28" s="55">
        <f t="shared" ref="X28" si="7">S28*($G28-$H28)-SUM(V28:W28)</f>
        <v>0</v>
      </c>
      <c r="Y28" s="55">
        <f t="shared" ref="Y28" si="8">T28*($G28-$H28)-SUM(V28:X28)</f>
        <v>0</v>
      </c>
      <c r="Z28" s="55">
        <f t="shared" ref="Z28" si="9">U28*($G28-$H28)-SUM(V28:Y28)</f>
        <v>0</v>
      </c>
      <c r="AA28" s="8"/>
      <c r="AB28"/>
    </row>
    <row r="29" spans="1:36" s="9" customFormat="1" ht="21" customHeight="1" x14ac:dyDescent="0.25">
      <c r="A29" s="362"/>
      <c r="B29" s="8">
        <v>3</v>
      </c>
      <c r="C29" s="304" t="s">
        <v>103</v>
      </c>
      <c r="D29" s="188">
        <v>1</v>
      </c>
      <c r="E29" s="305" t="s">
        <v>7</v>
      </c>
      <c r="F29" s="305" t="s">
        <v>101</v>
      </c>
      <c r="G29" s="58">
        <v>493</v>
      </c>
      <c r="H29" s="356">
        <v>95</v>
      </c>
      <c r="I29" s="356">
        <v>150</v>
      </c>
      <c r="J29" s="8">
        <f t="shared" si="2"/>
        <v>248</v>
      </c>
      <c r="K29" s="8"/>
      <c r="L29" s="328" t="s">
        <v>104</v>
      </c>
      <c r="M29" s="329"/>
      <c r="N29" s="329"/>
      <c r="O29" s="329"/>
      <c r="P29" s="329"/>
      <c r="Q29" s="329"/>
      <c r="R29" s="329"/>
      <c r="S29" s="329"/>
      <c r="T29" s="329"/>
      <c r="U29" s="329"/>
      <c r="V29" s="58">
        <v>66</v>
      </c>
      <c r="W29" s="58">
        <v>80</v>
      </c>
      <c r="X29" s="356">
        <v>140</v>
      </c>
      <c r="Y29" s="356">
        <v>108</v>
      </c>
      <c r="Z29" s="356">
        <v>0</v>
      </c>
      <c r="AA29" s="8"/>
      <c r="AB29"/>
    </row>
    <row r="30" spans="1:36" s="355" customFormat="1" ht="21" customHeight="1" x14ac:dyDescent="0.25">
      <c r="A30" s="362" t="s">
        <v>99</v>
      </c>
      <c r="B30" s="8">
        <v>4</v>
      </c>
      <c r="C30" s="350" t="s">
        <v>105</v>
      </c>
      <c r="D30" s="351">
        <v>1</v>
      </c>
      <c r="E30" s="352" t="s">
        <v>7</v>
      </c>
      <c r="F30" s="352" t="s">
        <v>101</v>
      </c>
      <c r="G30" s="365">
        <v>206</v>
      </c>
      <c r="H30" s="365">
        <f>183+23</f>
        <v>206</v>
      </c>
      <c r="I30" s="365">
        <v>0</v>
      </c>
      <c r="J30" s="348">
        <f t="shared" si="2"/>
        <v>0</v>
      </c>
      <c r="K30" s="348"/>
      <c r="L30" s="366"/>
      <c r="M30" s="8"/>
      <c r="N30" s="366"/>
      <c r="O30" s="366"/>
      <c r="P30"/>
      <c r="Q30"/>
      <c r="R30" s="353"/>
      <c r="S30" s="353"/>
      <c r="T30" s="353"/>
      <c r="U30" s="353"/>
      <c r="V30" s="354"/>
      <c r="W30" s="354"/>
      <c r="X30" s="354"/>
      <c r="Y30" s="354"/>
      <c r="Z30" s="354"/>
      <c r="AA30" s="349"/>
      <c r="AB30"/>
    </row>
    <row r="31" spans="1:36" s="9" customFormat="1" ht="21" customHeight="1" x14ac:dyDescent="0.25">
      <c r="A31" s="362"/>
      <c r="B31" s="8">
        <v>5</v>
      </c>
      <c r="C31" s="304" t="s">
        <v>106</v>
      </c>
      <c r="D31" s="188">
        <v>1</v>
      </c>
      <c r="E31" s="305" t="s">
        <v>7</v>
      </c>
      <c r="F31" s="305" t="s">
        <v>101</v>
      </c>
      <c r="G31" s="58">
        <v>315</v>
      </c>
      <c r="H31" s="356">
        <f>133+84</f>
        <v>217</v>
      </c>
      <c r="I31" s="356">
        <v>98</v>
      </c>
      <c r="J31" s="8">
        <f t="shared" si="2"/>
        <v>0</v>
      </c>
      <c r="K31" s="8"/>
      <c r="L31" s="58">
        <v>2.5</v>
      </c>
      <c r="M31" s="8">
        <f t="shared" ref="M31:M94" si="10">+L31*12</f>
        <v>30</v>
      </c>
      <c r="N31" s="58">
        <v>-10</v>
      </c>
      <c r="O31" s="58">
        <v>0</v>
      </c>
      <c r="P31" s="8">
        <f t="shared" ref="P31:P94" si="11">+N31+O31+18</f>
        <v>8</v>
      </c>
      <c r="Q31" s="59">
        <f t="shared" ref="Q31:U32" si="12">IFERROR(IF(AND((Q$162-$P31)/$M31&gt;0,(Q$162-$P31)/$M31&lt;1),(Q$162-$P31)/$M31,IF((Q$162-$P31)/$M31&gt;0,1,0)),0)</f>
        <v>0</v>
      </c>
      <c r="R31" s="59">
        <f t="shared" si="12"/>
        <v>0.33333333333333331</v>
      </c>
      <c r="S31" s="59">
        <f t="shared" si="12"/>
        <v>0.73333333333333328</v>
      </c>
      <c r="T31" s="59">
        <f t="shared" si="12"/>
        <v>1</v>
      </c>
      <c r="U31" s="59">
        <f t="shared" si="12"/>
        <v>1</v>
      </c>
      <c r="V31" s="55">
        <f t="shared" ref="V31:V94" si="13">Q31*($G31-$H31)</f>
        <v>0</v>
      </c>
      <c r="W31" s="55">
        <f t="shared" ref="W31:W94" si="14">R31*($G31-$H31)-V31</f>
        <v>32.666666666666664</v>
      </c>
      <c r="X31" s="55">
        <f t="shared" ref="X31:X94" si="15">S31*($G31-$H31)-SUM(V31:W31)</f>
        <v>39.199999999999996</v>
      </c>
      <c r="Y31" s="55">
        <f t="shared" ref="Y31:Y94" si="16">T31*($G31-$H31)-SUM(V31:X31)</f>
        <v>26.13333333333334</v>
      </c>
      <c r="Z31" s="55">
        <f t="shared" ref="Z31:Z94" si="17">U31*($G31-$H31)-SUM(V31:Y31)</f>
        <v>0</v>
      </c>
      <c r="AA31" s="8"/>
    </row>
    <row r="32" spans="1:36" s="9" customFormat="1" ht="21" customHeight="1" x14ac:dyDescent="0.25">
      <c r="A32" s="362"/>
      <c r="B32" s="8">
        <v>6</v>
      </c>
      <c r="C32" s="304" t="s">
        <v>107</v>
      </c>
      <c r="D32" s="188">
        <v>1</v>
      </c>
      <c r="E32" s="305" t="s">
        <v>7</v>
      </c>
      <c r="F32" s="305" t="s">
        <v>101</v>
      </c>
      <c r="G32" s="58">
        <v>398</v>
      </c>
      <c r="H32" s="58">
        <v>296</v>
      </c>
      <c r="I32" s="58">
        <v>102</v>
      </c>
      <c r="J32" s="8">
        <f t="shared" si="2"/>
        <v>0</v>
      </c>
      <c r="K32" s="8"/>
      <c r="L32" s="58">
        <v>2</v>
      </c>
      <c r="M32" s="8">
        <f t="shared" si="10"/>
        <v>24</v>
      </c>
      <c r="N32" s="58">
        <v>-24</v>
      </c>
      <c r="O32" s="58">
        <v>0</v>
      </c>
      <c r="P32" s="8">
        <f t="shared" si="11"/>
        <v>-6</v>
      </c>
      <c r="Q32" s="59">
        <f t="shared" si="12"/>
        <v>0.5</v>
      </c>
      <c r="R32" s="59">
        <f t="shared" si="12"/>
        <v>1</v>
      </c>
      <c r="S32" s="59">
        <f t="shared" si="12"/>
        <v>1</v>
      </c>
      <c r="T32" s="59">
        <f t="shared" si="12"/>
        <v>1</v>
      </c>
      <c r="U32" s="59">
        <f t="shared" si="12"/>
        <v>1</v>
      </c>
      <c r="V32" s="55">
        <f t="shared" si="13"/>
        <v>51</v>
      </c>
      <c r="W32" s="55">
        <f t="shared" si="14"/>
        <v>51</v>
      </c>
      <c r="X32" s="55">
        <f t="shared" si="15"/>
        <v>0</v>
      </c>
      <c r="Y32" s="55">
        <f t="shared" si="16"/>
        <v>0</v>
      </c>
      <c r="Z32" s="55">
        <f t="shared" si="17"/>
        <v>0</v>
      </c>
      <c r="AA32" s="8"/>
    </row>
    <row r="33" spans="1:28" s="345" customFormat="1" ht="21" customHeight="1" x14ac:dyDescent="0.25">
      <c r="A33" s="362" t="s">
        <v>99</v>
      </c>
      <c r="B33" s="8">
        <v>7</v>
      </c>
      <c r="C33" s="345" t="s">
        <v>108</v>
      </c>
      <c r="D33" s="346">
        <v>1</v>
      </c>
      <c r="E33" s="347" t="s">
        <v>7</v>
      </c>
      <c r="F33" s="347" t="s">
        <v>101</v>
      </c>
      <c r="G33" s="365">
        <v>72</v>
      </c>
      <c r="H33" s="365">
        <v>72</v>
      </c>
      <c r="I33" s="365">
        <v>0</v>
      </c>
      <c r="J33" s="348">
        <f t="shared" si="2"/>
        <v>0</v>
      </c>
      <c r="K33" s="348"/>
      <c r="L33" s="367"/>
      <c r="M33" s="8"/>
      <c r="N33" s="367"/>
      <c r="O33" s="367"/>
      <c r="P33"/>
      <c r="Q33"/>
      <c r="R33" s="353"/>
      <c r="S33" s="353"/>
      <c r="T33" s="353"/>
      <c r="U33" s="353"/>
      <c r="V33" s="354"/>
      <c r="W33" s="354"/>
      <c r="X33" s="354"/>
      <c r="Y33" s="354"/>
      <c r="Z33" s="354"/>
      <c r="AA33" s="348"/>
      <c r="AB33"/>
    </row>
    <row r="34" spans="1:28" s="9" customFormat="1" ht="21" customHeight="1" x14ac:dyDescent="0.25">
      <c r="A34" s="362"/>
      <c r="B34" s="8">
        <v>8</v>
      </c>
      <c r="C34" s="304" t="s">
        <v>109</v>
      </c>
      <c r="D34" s="188">
        <v>1</v>
      </c>
      <c r="E34" s="305" t="s">
        <v>8</v>
      </c>
      <c r="F34" s="305" t="s">
        <v>110</v>
      </c>
      <c r="G34" s="58">
        <v>252</v>
      </c>
      <c r="H34" s="58">
        <v>0</v>
      </c>
      <c r="I34" s="356">
        <f>3*28</f>
        <v>84</v>
      </c>
      <c r="J34" s="8">
        <f t="shared" si="2"/>
        <v>168</v>
      </c>
      <c r="K34" s="8"/>
      <c r="L34" s="328" t="s">
        <v>104</v>
      </c>
      <c r="M34" s="329"/>
      <c r="N34" s="329"/>
      <c r="O34" s="329"/>
      <c r="P34" s="329"/>
      <c r="Q34" s="329"/>
      <c r="R34" s="329"/>
      <c r="S34" s="329"/>
      <c r="T34" s="329"/>
      <c r="U34" s="329"/>
      <c r="V34" s="58">
        <v>0</v>
      </c>
      <c r="W34" s="58">
        <v>0</v>
      </c>
      <c r="X34" s="58">
        <v>0</v>
      </c>
      <c r="Y34" s="356">
        <v>28</v>
      </c>
      <c r="Z34" s="356">
        <v>56</v>
      </c>
      <c r="AA34" s="8"/>
    </row>
    <row r="35" spans="1:28" s="9" customFormat="1" ht="21" customHeight="1" x14ac:dyDescent="0.25">
      <c r="A35" s="362"/>
      <c r="B35" s="8">
        <v>9</v>
      </c>
      <c r="C35" s="304" t="s">
        <v>111</v>
      </c>
      <c r="D35" s="188">
        <v>2</v>
      </c>
      <c r="E35" s="305" t="s">
        <v>8</v>
      </c>
      <c r="F35" s="305" t="s">
        <v>110</v>
      </c>
      <c r="G35" s="58">
        <v>51</v>
      </c>
      <c r="H35" s="58">
        <v>0</v>
      </c>
      <c r="I35" s="58">
        <v>0</v>
      </c>
      <c r="J35" s="8">
        <f t="shared" si="2"/>
        <v>51</v>
      </c>
      <c r="K35" s="8"/>
      <c r="L35" s="328" t="s">
        <v>104</v>
      </c>
      <c r="M35" s="329"/>
      <c r="N35" s="329"/>
      <c r="O35" s="329"/>
      <c r="P35" s="329"/>
      <c r="Q35" s="329"/>
      <c r="R35" s="329"/>
      <c r="S35" s="329"/>
      <c r="T35" s="329"/>
      <c r="U35" s="329"/>
      <c r="V35" s="58">
        <v>0</v>
      </c>
      <c r="W35" s="58">
        <v>0</v>
      </c>
      <c r="X35" s="58">
        <v>0</v>
      </c>
      <c r="Y35" s="58">
        <v>0</v>
      </c>
      <c r="Z35" s="356">
        <v>36</v>
      </c>
      <c r="AA35" s="8"/>
    </row>
    <row r="36" spans="1:28" s="9" customFormat="1" ht="21" customHeight="1" x14ac:dyDescent="0.25">
      <c r="A36" s="362"/>
      <c r="B36" s="8">
        <v>10</v>
      </c>
      <c r="C36" s="304" t="s">
        <v>112</v>
      </c>
      <c r="D36" s="188">
        <v>2</v>
      </c>
      <c r="E36" s="305" t="s">
        <v>8</v>
      </c>
      <c r="F36" s="305" t="s">
        <v>110</v>
      </c>
      <c r="G36" s="58">
        <v>23</v>
      </c>
      <c r="H36" s="58">
        <v>0</v>
      </c>
      <c r="I36" s="58">
        <v>0</v>
      </c>
      <c r="J36" s="8">
        <f t="shared" si="2"/>
        <v>23</v>
      </c>
      <c r="K36" s="8"/>
      <c r="L36" s="58">
        <v>1</v>
      </c>
      <c r="M36" s="8">
        <f t="shared" si="10"/>
        <v>12</v>
      </c>
      <c r="N36" s="58">
        <v>36</v>
      </c>
      <c r="O36" s="58">
        <v>14</v>
      </c>
      <c r="P36" s="8">
        <f t="shared" si="11"/>
        <v>68</v>
      </c>
      <c r="Q36" s="59">
        <f t="shared" ref="Q36:U36" si="18">IFERROR(IF(AND((Q$162-$P36)/$M36&gt;0,(Q$162-$P36)/$M36&lt;1),(Q$162-$P36)/$M36,IF((Q$162-$P36)/$M36&gt;0,1,0)),0)</f>
        <v>0</v>
      </c>
      <c r="R36" s="59">
        <f t="shared" si="18"/>
        <v>0</v>
      </c>
      <c r="S36" s="59">
        <f t="shared" si="18"/>
        <v>0</v>
      </c>
      <c r="T36" s="59">
        <f t="shared" si="18"/>
        <v>0</v>
      </c>
      <c r="U36" s="59">
        <f t="shared" si="18"/>
        <v>0</v>
      </c>
      <c r="V36" s="55">
        <f t="shared" si="13"/>
        <v>0</v>
      </c>
      <c r="W36" s="55">
        <f t="shared" si="14"/>
        <v>0</v>
      </c>
      <c r="X36" s="55">
        <f t="shared" si="15"/>
        <v>0</v>
      </c>
      <c r="Y36" s="55">
        <f t="shared" si="16"/>
        <v>0</v>
      </c>
      <c r="Z36" s="55">
        <f t="shared" si="17"/>
        <v>0</v>
      </c>
      <c r="AA36" s="8"/>
    </row>
    <row r="37" spans="1:28" s="186" customFormat="1" ht="21" customHeight="1" x14ac:dyDescent="0.25">
      <c r="A37" s="362"/>
      <c r="B37" s="8">
        <v>11</v>
      </c>
      <c r="C37" s="304" t="s">
        <v>113</v>
      </c>
      <c r="D37" s="188">
        <v>1</v>
      </c>
      <c r="E37" s="305" t="s">
        <v>8</v>
      </c>
      <c r="F37" s="305" t="s">
        <v>110</v>
      </c>
      <c r="G37" s="58">
        <v>26</v>
      </c>
      <c r="H37" s="58">
        <v>0</v>
      </c>
      <c r="I37" s="356">
        <v>13</v>
      </c>
      <c r="J37" s="8">
        <f t="shared" si="2"/>
        <v>13</v>
      </c>
      <c r="K37" s="89"/>
      <c r="L37" s="328" t="s">
        <v>104</v>
      </c>
      <c r="M37" s="329"/>
      <c r="N37" s="329"/>
      <c r="O37" s="329"/>
      <c r="P37" s="329"/>
      <c r="Q37" s="329"/>
      <c r="R37" s="329"/>
      <c r="S37" s="329"/>
      <c r="T37" s="329"/>
      <c r="U37" s="329"/>
      <c r="V37" s="58">
        <v>0</v>
      </c>
      <c r="W37" s="58">
        <v>0</v>
      </c>
      <c r="X37" s="58">
        <v>0</v>
      </c>
      <c r="Y37" s="356">
        <v>13</v>
      </c>
      <c r="Z37" s="356">
        <v>13</v>
      </c>
      <c r="AA37" s="89"/>
    </row>
    <row r="38" spans="1:28" s="9" customFormat="1" ht="21" customHeight="1" x14ac:dyDescent="0.25">
      <c r="A38" s="362"/>
      <c r="B38" s="8">
        <v>12</v>
      </c>
      <c r="C38" s="304" t="s">
        <v>114</v>
      </c>
      <c r="D38" s="188">
        <v>2</v>
      </c>
      <c r="E38" s="305" t="s">
        <v>8</v>
      </c>
      <c r="F38" s="305" t="s">
        <v>110</v>
      </c>
      <c r="G38" s="58">
        <v>14</v>
      </c>
      <c r="H38" s="58">
        <v>0</v>
      </c>
      <c r="I38" s="58">
        <v>0</v>
      </c>
      <c r="J38" s="8">
        <f t="shared" si="2"/>
        <v>14</v>
      </c>
      <c r="K38" s="8"/>
      <c r="L38" s="58">
        <v>1</v>
      </c>
      <c r="M38" s="8">
        <f t="shared" si="10"/>
        <v>12</v>
      </c>
      <c r="N38" s="356">
        <v>6</v>
      </c>
      <c r="O38" s="58">
        <v>14</v>
      </c>
      <c r="P38" s="8">
        <f t="shared" si="11"/>
        <v>38</v>
      </c>
      <c r="Q38" s="59">
        <f t="shared" ref="Q38:U40" si="19">IFERROR(IF(AND((Q$162-$P38)/$M38&gt;0,(Q$162-$P38)/$M38&lt;1),(Q$162-$P38)/$M38,IF((Q$162-$P38)/$M38&gt;0,1,0)),0)</f>
        <v>0</v>
      </c>
      <c r="R38" s="59">
        <f t="shared" si="19"/>
        <v>0</v>
      </c>
      <c r="S38" s="59">
        <f t="shared" si="19"/>
        <v>0</v>
      </c>
      <c r="T38" s="59">
        <f t="shared" si="19"/>
        <v>0.33333333333333331</v>
      </c>
      <c r="U38" s="59">
        <f t="shared" si="19"/>
        <v>1</v>
      </c>
      <c r="V38" s="55">
        <f t="shared" si="13"/>
        <v>0</v>
      </c>
      <c r="W38" s="55">
        <f t="shared" si="14"/>
        <v>0</v>
      </c>
      <c r="X38" s="55">
        <f t="shared" si="15"/>
        <v>0</v>
      </c>
      <c r="Y38" s="55">
        <f t="shared" si="16"/>
        <v>4.6666666666666661</v>
      </c>
      <c r="Z38" s="55">
        <f t="shared" si="17"/>
        <v>9.3333333333333339</v>
      </c>
      <c r="AA38" s="8"/>
    </row>
    <row r="39" spans="1:28" s="9" customFormat="1" ht="21" customHeight="1" x14ac:dyDescent="0.25">
      <c r="A39" s="362"/>
      <c r="B39" s="8">
        <v>13</v>
      </c>
      <c r="C39" s="304" t="s">
        <v>115</v>
      </c>
      <c r="D39" s="188">
        <v>2</v>
      </c>
      <c r="E39" s="305" t="s">
        <v>8</v>
      </c>
      <c r="F39" s="305" t="s">
        <v>110</v>
      </c>
      <c r="G39" s="58">
        <v>74</v>
      </c>
      <c r="H39" s="58">
        <v>0</v>
      </c>
      <c r="I39" s="58">
        <v>0</v>
      </c>
      <c r="J39" s="8">
        <f t="shared" si="2"/>
        <v>74</v>
      </c>
      <c r="K39" s="8"/>
      <c r="L39" s="58">
        <v>2</v>
      </c>
      <c r="M39" s="8">
        <f t="shared" si="10"/>
        <v>24</v>
      </c>
      <c r="N39" s="58">
        <v>24</v>
      </c>
      <c r="O39" s="58">
        <v>14</v>
      </c>
      <c r="P39" s="8">
        <f t="shared" si="11"/>
        <v>56</v>
      </c>
      <c r="Q39" s="59">
        <f t="shared" si="19"/>
        <v>0</v>
      </c>
      <c r="R39" s="59">
        <f t="shared" si="19"/>
        <v>0</v>
      </c>
      <c r="S39" s="59">
        <f t="shared" si="19"/>
        <v>0</v>
      </c>
      <c r="T39" s="59">
        <f t="shared" si="19"/>
        <v>0</v>
      </c>
      <c r="U39" s="59">
        <f t="shared" si="19"/>
        <v>0</v>
      </c>
      <c r="V39" s="55">
        <f t="shared" si="13"/>
        <v>0</v>
      </c>
      <c r="W39" s="55">
        <f t="shared" si="14"/>
        <v>0</v>
      </c>
      <c r="X39" s="55">
        <f t="shared" si="15"/>
        <v>0</v>
      </c>
      <c r="Y39" s="55">
        <f t="shared" si="16"/>
        <v>0</v>
      </c>
      <c r="Z39" s="55">
        <f t="shared" si="17"/>
        <v>0</v>
      </c>
      <c r="AA39" s="8"/>
    </row>
    <row r="40" spans="1:28" s="9" customFormat="1" ht="21" customHeight="1" x14ac:dyDescent="0.25">
      <c r="A40" s="362"/>
      <c r="B40" s="8">
        <v>14</v>
      </c>
      <c r="C40" s="304" t="s">
        <v>116</v>
      </c>
      <c r="D40" s="188">
        <v>5</v>
      </c>
      <c r="E40" s="305" t="s">
        <v>8</v>
      </c>
      <c r="F40" s="305" t="s">
        <v>110</v>
      </c>
      <c r="G40" s="58">
        <v>80</v>
      </c>
      <c r="H40" s="58">
        <v>0</v>
      </c>
      <c r="I40" s="58">
        <v>0</v>
      </c>
      <c r="J40" s="8">
        <f t="shared" si="2"/>
        <v>0</v>
      </c>
      <c r="K40" s="8"/>
      <c r="L40" s="58">
        <v>2</v>
      </c>
      <c r="M40" s="8">
        <f t="shared" si="10"/>
        <v>24</v>
      </c>
      <c r="N40" s="58">
        <v>48</v>
      </c>
      <c r="O40" s="58">
        <v>14</v>
      </c>
      <c r="P40" s="8">
        <f t="shared" si="11"/>
        <v>80</v>
      </c>
      <c r="Q40" s="59">
        <f t="shared" si="19"/>
        <v>0</v>
      </c>
      <c r="R40" s="59">
        <f t="shared" si="19"/>
        <v>0</v>
      </c>
      <c r="S40" s="59">
        <f t="shared" si="19"/>
        <v>0</v>
      </c>
      <c r="T40" s="59">
        <f t="shared" si="19"/>
        <v>0</v>
      </c>
      <c r="U40" s="59">
        <f t="shared" si="19"/>
        <v>0</v>
      </c>
      <c r="V40" s="55">
        <f t="shared" si="13"/>
        <v>0</v>
      </c>
      <c r="W40" s="55">
        <f t="shared" si="14"/>
        <v>0</v>
      </c>
      <c r="X40" s="55">
        <f t="shared" si="15"/>
        <v>0</v>
      </c>
      <c r="Y40" s="55">
        <f t="shared" si="16"/>
        <v>0</v>
      </c>
      <c r="Z40" s="55">
        <f t="shared" si="17"/>
        <v>0</v>
      </c>
      <c r="AA40" s="8"/>
    </row>
    <row r="41" spans="1:28" s="9" customFormat="1" ht="21" customHeight="1" x14ac:dyDescent="0.25">
      <c r="A41" s="362"/>
      <c r="B41" s="8">
        <v>15</v>
      </c>
      <c r="C41" s="304" t="s">
        <v>117</v>
      </c>
      <c r="D41" s="188">
        <v>1</v>
      </c>
      <c r="E41" s="305" t="s">
        <v>118</v>
      </c>
      <c r="F41" s="305" t="s">
        <v>119</v>
      </c>
      <c r="G41" s="58">
        <v>276</v>
      </c>
      <c r="H41" s="58">
        <v>0</v>
      </c>
      <c r="I41" s="356">
        <f>35+35</f>
        <v>70</v>
      </c>
      <c r="J41" s="8">
        <f t="shared" si="2"/>
        <v>206</v>
      </c>
      <c r="K41" s="8"/>
      <c r="L41" s="328" t="s">
        <v>104</v>
      </c>
      <c r="M41" s="329"/>
      <c r="N41" s="329"/>
      <c r="O41" s="329"/>
      <c r="P41" s="329"/>
      <c r="Q41" s="329"/>
      <c r="R41" s="329"/>
      <c r="S41" s="329"/>
      <c r="T41" s="329"/>
      <c r="U41" s="329"/>
      <c r="V41" s="58">
        <v>0</v>
      </c>
      <c r="W41" s="58">
        <v>0</v>
      </c>
      <c r="X41" s="356">
        <v>70</v>
      </c>
      <c r="Y41" s="356">
        <v>90</v>
      </c>
      <c r="Z41" s="356">
        <v>70</v>
      </c>
      <c r="AA41" s="8"/>
    </row>
    <row r="42" spans="1:28" s="9" customFormat="1" ht="21" customHeight="1" x14ac:dyDescent="0.25">
      <c r="A42" s="362"/>
      <c r="B42" s="8">
        <v>16</v>
      </c>
      <c r="C42" s="304" t="s">
        <v>120</v>
      </c>
      <c r="D42" s="188">
        <v>1</v>
      </c>
      <c r="E42" s="305" t="s">
        <v>118</v>
      </c>
      <c r="F42" s="305" t="s">
        <v>119</v>
      </c>
      <c r="G42" s="58">
        <v>99</v>
      </c>
      <c r="H42" s="58">
        <v>0</v>
      </c>
      <c r="I42" s="58">
        <v>0</v>
      </c>
      <c r="J42" s="8">
        <f t="shared" ref="J42" si="20">+IF(D42=1,(G42-H42-I42),IF(D42=2,(G42-H42-I42),0))</f>
        <v>99</v>
      </c>
      <c r="K42" s="8"/>
      <c r="L42" s="58">
        <v>10</v>
      </c>
      <c r="M42" s="8">
        <f t="shared" si="10"/>
        <v>120</v>
      </c>
      <c r="N42" s="58">
        <v>24</v>
      </c>
      <c r="O42" s="58">
        <v>16</v>
      </c>
      <c r="P42" s="8">
        <f t="shared" si="11"/>
        <v>58</v>
      </c>
      <c r="Q42" s="59">
        <f t="shared" ref="Q42:U47" si="21">IFERROR(IF(AND((Q$162-$P42)/$M42&gt;0,(Q$162-$P42)/$M42&lt;1),(Q$162-$P42)/$M42,IF((Q$162-$P42)/$M42&gt;0,1,0)),0)</f>
        <v>0</v>
      </c>
      <c r="R42" s="59">
        <f t="shared" si="21"/>
        <v>0</v>
      </c>
      <c r="S42" s="59">
        <f t="shared" si="21"/>
        <v>0</v>
      </c>
      <c r="T42" s="59">
        <f t="shared" si="21"/>
        <v>0</v>
      </c>
      <c r="U42" s="59">
        <f t="shared" si="21"/>
        <v>0</v>
      </c>
      <c r="V42" s="55">
        <f t="shared" si="13"/>
        <v>0</v>
      </c>
      <c r="W42" s="55">
        <f t="shared" si="14"/>
        <v>0</v>
      </c>
      <c r="X42" s="55">
        <f t="shared" si="15"/>
        <v>0</v>
      </c>
      <c r="Y42" s="55">
        <f t="shared" si="16"/>
        <v>0</v>
      </c>
      <c r="Z42" s="55">
        <f t="shared" si="17"/>
        <v>0</v>
      </c>
      <c r="AA42" s="8"/>
    </row>
    <row r="43" spans="1:28" s="9" customFormat="1" ht="21" customHeight="1" x14ac:dyDescent="0.25">
      <c r="A43" s="362"/>
      <c r="B43" s="8">
        <v>17</v>
      </c>
      <c r="C43" s="304" t="s">
        <v>10</v>
      </c>
      <c r="D43" s="188">
        <v>1</v>
      </c>
      <c r="E43" s="305" t="s">
        <v>118</v>
      </c>
      <c r="F43" s="305" t="s">
        <v>119</v>
      </c>
      <c r="G43" s="58">
        <v>2</v>
      </c>
      <c r="H43" s="58">
        <v>0</v>
      </c>
      <c r="I43" s="58">
        <v>0</v>
      </c>
      <c r="J43" s="8">
        <f t="shared" si="2"/>
        <v>2</v>
      </c>
      <c r="K43" s="8">
        <v>1</v>
      </c>
      <c r="L43" s="58">
        <v>12</v>
      </c>
      <c r="M43" s="8">
        <f t="shared" si="10"/>
        <v>144</v>
      </c>
      <c r="N43" s="58">
        <v>-6</v>
      </c>
      <c r="O43" s="58">
        <v>16</v>
      </c>
      <c r="P43" s="8">
        <f t="shared" si="11"/>
        <v>28</v>
      </c>
      <c r="Q43" s="59">
        <f t="shared" si="21"/>
        <v>0</v>
      </c>
      <c r="R43" s="59">
        <f t="shared" si="21"/>
        <v>0</v>
      </c>
      <c r="S43" s="59">
        <f t="shared" si="21"/>
        <v>1.3888888888888888E-2</v>
      </c>
      <c r="T43" s="59">
        <f t="shared" si="21"/>
        <v>9.7222222222222224E-2</v>
      </c>
      <c r="U43" s="59">
        <f t="shared" si="21"/>
        <v>0.18055555555555555</v>
      </c>
      <c r="V43" s="55">
        <f t="shared" si="13"/>
        <v>0</v>
      </c>
      <c r="W43" s="55">
        <f t="shared" si="14"/>
        <v>0</v>
      </c>
      <c r="X43" s="55">
        <f t="shared" si="15"/>
        <v>2.7777777777777776E-2</v>
      </c>
      <c r="Y43" s="55">
        <f t="shared" si="16"/>
        <v>0.16666666666666669</v>
      </c>
      <c r="Z43" s="55">
        <f t="shared" si="17"/>
        <v>0.16666666666666663</v>
      </c>
      <c r="AA43" s="8"/>
    </row>
    <row r="44" spans="1:28" s="9" customFormat="1" ht="21" customHeight="1" x14ac:dyDescent="0.25">
      <c r="A44" s="362"/>
      <c r="B44" s="8">
        <v>18</v>
      </c>
      <c r="C44" s="304" t="s">
        <v>121</v>
      </c>
      <c r="D44" s="188">
        <v>2</v>
      </c>
      <c r="E44" s="305" t="s">
        <v>122</v>
      </c>
      <c r="F44" s="305" t="s">
        <v>123</v>
      </c>
      <c r="G44" s="356">
        <v>200</v>
      </c>
      <c r="H44" s="58">
        <v>0</v>
      </c>
      <c r="I44" s="58">
        <v>0</v>
      </c>
      <c r="J44" s="8">
        <f t="shared" si="2"/>
        <v>200</v>
      </c>
      <c r="K44" s="8"/>
      <c r="L44" s="328" t="s">
        <v>104</v>
      </c>
      <c r="M44" s="329"/>
      <c r="N44" s="329"/>
      <c r="O44" s="329"/>
      <c r="P44" s="329"/>
      <c r="Q44" s="329"/>
      <c r="R44" s="329"/>
      <c r="S44" s="329"/>
      <c r="T44" s="329"/>
      <c r="U44" s="329"/>
      <c r="V44" s="58">
        <v>0</v>
      </c>
      <c r="W44" s="58">
        <v>0</v>
      </c>
      <c r="X44" s="356">
        <v>0</v>
      </c>
      <c r="Y44" s="356">
        <v>0</v>
      </c>
      <c r="Z44" s="356">
        <v>50</v>
      </c>
      <c r="AA44" s="8"/>
    </row>
    <row r="45" spans="1:28" s="9" customFormat="1" ht="21" customHeight="1" x14ac:dyDescent="0.25">
      <c r="B45" s="8">
        <v>19</v>
      </c>
      <c r="C45" s="304" t="s">
        <v>124</v>
      </c>
      <c r="D45" s="188">
        <v>3</v>
      </c>
      <c r="E45" s="305" t="s">
        <v>122</v>
      </c>
      <c r="F45" s="305" t="s">
        <v>123</v>
      </c>
      <c r="G45" s="356">
        <v>126</v>
      </c>
      <c r="H45" s="58">
        <v>0</v>
      </c>
      <c r="I45" s="58">
        <v>0</v>
      </c>
      <c r="J45" s="8">
        <f t="shared" ref="J45" si="22">+IF(D45=1,(G45-H45-I45),IF(D45=2,(G45-H45-I45),0))</f>
        <v>0</v>
      </c>
      <c r="K45" s="8"/>
      <c r="L45" s="58">
        <v>6</v>
      </c>
      <c r="M45" s="8">
        <f t="shared" si="10"/>
        <v>72</v>
      </c>
      <c r="N45" s="58">
        <v>36</v>
      </c>
      <c r="O45" s="58">
        <v>14</v>
      </c>
      <c r="P45" s="8">
        <f t="shared" ref="P45" si="23">+N45+O45+18</f>
        <v>68</v>
      </c>
      <c r="Q45" s="59">
        <f t="shared" si="21"/>
        <v>0</v>
      </c>
      <c r="R45" s="59">
        <f t="shared" si="21"/>
        <v>0</v>
      </c>
      <c r="S45" s="59">
        <f t="shared" si="21"/>
        <v>0</v>
      </c>
      <c r="T45" s="59">
        <f t="shared" si="21"/>
        <v>0</v>
      </c>
      <c r="U45" s="59">
        <f t="shared" si="21"/>
        <v>0</v>
      </c>
      <c r="V45" s="55">
        <f t="shared" ref="V45" si="24">Q45*($G45-$H45)</f>
        <v>0</v>
      </c>
      <c r="W45" s="55">
        <f t="shared" ref="W45" si="25">R45*($G45-$H45)-V45</f>
        <v>0</v>
      </c>
      <c r="X45" s="55">
        <f t="shared" ref="X45" si="26">S45*($G45-$H45)-SUM(V45:W45)</f>
        <v>0</v>
      </c>
      <c r="Y45" s="55">
        <f t="shared" ref="Y45" si="27">T45*($G45-$H45)-SUM(V45:X45)</f>
        <v>0</v>
      </c>
      <c r="Z45" s="55">
        <f t="shared" ref="Z45" si="28">U45*($G45-$H45)-SUM(V45:Y45)</f>
        <v>0</v>
      </c>
      <c r="AA45" s="8"/>
    </row>
    <row r="46" spans="1:28" s="9" customFormat="1" ht="21" customHeight="1" x14ac:dyDescent="0.25">
      <c r="A46" s="362"/>
      <c r="B46" s="8">
        <v>20</v>
      </c>
      <c r="C46" s="304" t="s">
        <v>125</v>
      </c>
      <c r="D46" s="188">
        <v>4</v>
      </c>
      <c r="E46" s="305" t="s">
        <v>122</v>
      </c>
      <c r="F46" s="305" t="s">
        <v>123</v>
      </c>
      <c r="G46" s="356">
        <v>600</v>
      </c>
      <c r="H46" s="58">
        <v>0</v>
      </c>
      <c r="I46" s="58">
        <v>0</v>
      </c>
      <c r="J46" s="8">
        <f t="shared" si="2"/>
        <v>0</v>
      </c>
      <c r="K46" s="8"/>
      <c r="L46" s="58">
        <v>13</v>
      </c>
      <c r="M46" s="8">
        <f t="shared" si="10"/>
        <v>156</v>
      </c>
      <c r="N46" s="58">
        <v>24</v>
      </c>
      <c r="O46" s="58">
        <v>16</v>
      </c>
      <c r="P46" s="8">
        <f t="shared" si="11"/>
        <v>58</v>
      </c>
      <c r="Q46" s="59">
        <f t="shared" si="21"/>
        <v>0</v>
      </c>
      <c r="R46" s="59">
        <f t="shared" si="21"/>
        <v>0</v>
      </c>
      <c r="S46" s="59">
        <f t="shared" si="21"/>
        <v>0</v>
      </c>
      <c r="T46" s="59">
        <f t="shared" si="21"/>
        <v>0</v>
      </c>
      <c r="U46" s="59">
        <f t="shared" si="21"/>
        <v>0</v>
      </c>
      <c r="V46" s="55">
        <f t="shared" si="13"/>
        <v>0</v>
      </c>
      <c r="W46" s="55">
        <f t="shared" si="14"/>
        <v>0</v>
      </c>
      <c r="X46" s="55">
        <f t="shared" si="15"/>
        <v>0</v>
      </c>
      <c r="Y46" s="55">
        <f t="shared" si="16"/>
        <v>0</v>
      </c>
      <c r="Z46" s="55">
        <f t="shared" si="17"/>
        <v>0</v>
      </c>
      <c r="AA46" s="8"/>
    </row>
    <row r="47" spans="1:28" s="9" customFormat="1" ht="21" customHeight="1" x14ac:dyDescent="0.25">
      <c r="A47" s="362"/>
      <c r="B47" s="8">
        <v>21</v>
      </c>
      <c r="C47" s="304" t="s">
        <v>126</v>
      </c>
      <c r="D47" s="188">
        <v>3</v>
      </c>
      <c r="E47" s="306" t="s">
        <v>122</v>
      </c>
      <c r="F47" s="305" t="s">
        <v>123</v>
      </c>
      <c r="G47" s="356">
        <v>664</v>
      </c>
      <c r="H47" s="58">
        <v>0</v>
      </c>
      <c r="I47" s="58">
        <v>0</v>
      </c>
      <c r="J47" s="8">
        <f t="shared" si="2"/>
        <v>0</v>
      </c>
      <c r="K47" s="8"/>
      <c r="L47" s="58">
        <v>7</v>
      </c>
      <c r="M47" s="8">
        <f t="shared" si="10"/>
        <v>84</v>
      </c>
      <c r="N47" s="356">
        <v>2.2999999999999998</v>
      </c>
      <c r="O47" s="58">
        <v>18</v>
      </c>
      <c r="P47" s="8">
        <f t="shared" si="11"/>
        <v>38.299999999999997</v>
      </c>
      <c r="Q47" s="59">
        <f t="shared" si="21"/>
        <v>0</v>
      </c>
      <c r="R47" s="59">
        <f t="shared" si="21"/>
        <v>0</v>
      </c>
      <c r="S47" s="59">
        <f t="shared" si="21"/>
        <v>0</v>
      </c>
      <c r="T47" s="59">
        <f t="shared" si="21"/>
        <v>4.4047619047619078E-2</v>
      </c>
      <c r="U47" s="59">
        <f t="shared" si="21"/>
        <v>0.18690476190476193</v>
      </c>
      <c r="V47" s="55">
        <f t="shared" si="13"/>
        <v>0</v>
      </c>
      <c r="W47" s="55">
        <f t="shared" si="14"/>
        <v>0</v>
      </c>
      <c r="X47" s="55">
        <f t="shared" si="15"/>
        <v>0</v>
      </c>
      <c r="Y47" s="55">
        <f t="shared" si="16"/>
        <v>29.247619047619068</v>
      </c>
      <c r="Z47" s="55">
        <f t="shared" si="17"/>
        <v>94.857142857142861</v>
      </c>
      <c r="AA47" s="8"/>
    </row>
    <row r="48" spans="1:28" s="186" customFormat="1" ht="21" customHeight="1" x14ac:dyDescent="0.25">
      <c r="A48" s="362"/>
      <c r="B48" s="8">
        <v>22</v>
      </c>
      <c r="C48" s="304" t="s">
        <v>127</v>
      </c>
      <c r="D48" s="188">
        <v>4</v>
      </c>
      <c r="E48" s="305" t="s">
        <v>122</v>
      </c>
      <c r="F48" s="305" t="s">
        <v>123</v>
      </c>
      <c r="G48" s="58">
        <v>100</v>
      </c>
      <c r="H48" s="58">
        <v>0</v>
      </c>
      <c r="I48" s="58">
        <v>0</v>
      </c>
      <c r="J48" s="8">
        <f t="shared" si="2"/>
        <v>0</v>
      </c>
      <c r="K48" s="89"/>
      <c r="L48" s="58">
        <v>8</v>
      </c>
      <c r="M48" s="8">
        <f t="shared" si="10"/>
        <v>96</v>
      </c>
      <c r="N48" s="58">
        <v>60</v>
      </c>
      <c r="O48" s="58">
        <v>18</v>
      </c>
      <c r="P48" s="8">
        <f t="shared" si="11"/>
        <v>96</v>
      </c>
      <c r="Q48" s="59">
        <f t="shared" ref="Q48:U62" si="29">IFERROR(IF(AND((Q$162-$P48)/$M48&gt;0,(Q$162-$P48)/$M48&lt;1),(Q$162-$P48)/$M48,IF((Q$162-$P48)/$M48&gt;0,1,0)),0)</f>
        <v>0</v>
      </c>
      <c r="R48" s="59">
        <f t="shared" si="29"/>
        <v>0</v>
      </c>
      <c r="S48" s="59">
        <f t="shared" si="29"/>
        <v>0</v>
      </c>
      <c r="T48" s="59">
        <f t="shared" si="29"/>
        <v>0</v>
      </c>
      <c r="U48" s="59">
        <f t="shared" si="29"/>
        <v>0</v>
      </c>
      <c r="V48" s="55">
        <f t="shared" si="13"/>
        <v>0</v>
      </c>
      <c r="W48" s="55">
        <f t="shared" si="14"/>
        <v>0</v>
      </c>
      <c r="X48" s="55">
        <f t="shared" si="15"/>
        <v>0</v>
      </c>
      <c r="Y48" s="55">
        <f t="shared" si="16"/>
        <v>0</v>
      </c>
      <c r="Z48" s="55">
        <f t="shared" si="17"/>
        <v>0</v>
      </c>
      <c r="AA48" s="89"/>
    </row>
    <row r="49" spans="1:27" s="186" customFormat="1" ht="21" customHeight="1" x14ac:dyDescent="0.25">
      <c r="A49" s="362"/>
      <c r="B49" s="8">
        <v>23</v>
      </c>
      <c r="C49" s="304" t="s">
        <v>128</v>
      </c>
      <c r="D49" s="188">
        <v>4</v>
      </c>
      <c r="E49" s="305" t="s">
        <v>122</v>
      </c>
      <c r="F49" s="305" t="s">
        <v>123</v>
      </c>
      <c r="G49" s="58">
        <v>300</v>
      </c>
      <c r="H49" s="58">
        <v>0</v>
      </c>
      <c r="I49" s="58">
        <v>0</v>
      </c>
      <c r="J49" s="8">
        <f t="shared" si="2"/>
        <v>0</v>
      </c>
      <c r="K49" s="89"/>
      <c r="L49" s="58">
        <v>10</v>
      </c>
      <c r="M49" s="8">
        <f t="shared" si="10"/>
        <v>120</v>
      </c>
      <c r="N49" s="58">
        <v>84</v>
      </c>
      <c r="O49" s="58">
        <v>14</v>
      </c>
      <c r="P49" s="8">
        <f t="shared" si="11"/>
        <v>116</v>
      </c>
      <c r="Q49" s="59">
        <f t="shared" si="29"/>
        <v>0</v>
      </c>
      <c r="R49" s="59">
        <f t="shared" si="29"/>
        <v>0</v>
      </c>
      <c r="S49" s="59">
        <f t="shared" si="29"/>
        <v>0</v>
      </c>
      <c r="T49" s="59">
        <f t="shared" si="29"/>
        <v>0</v>
      </c>
      <c r="U49" s="59">
        <f t="shared" si="29"/>
        <v>0</v>
      </c>
      <c r="V49" s="55">
        <f t="shared" si="13"/>
        <v>0</v>
      </c>
      <c r="W49" s="55">
        <f t="shared" si="14"/>
        <v>0</v>
      </c>
      <c r="X49" s="55">
        <f t="shared" si="15"/>
        <v>0</v>
      </c>
      <c r="Y49" s="55">
        <f t="shared" si="16"/>
        <v>0</v>
      </c>
      <c r="Z49" s="55">
        <f t="shared" si="17"/>
        <v>0</v>
      </c>
      <c r="AA49" s="89"/>
    </row>
    <row r="50" spans="1:27" s="9" customFormat="1" ht="21" customHeight="1" x14ac:dyDescent="0.25">
      <c r="A50" s="362"/>
      <c r="B50" s="8">
        <v>24</v>
      </c>
      <c r="C50" s="304" t="s">
        <v>129</v>
      </c>
      <c r="D50" s="188">
        <v>2</v>
      </c>
      <c r="E50" s="306" t="s">
        <v>129</v>
      </c>
      <c r="F50" s="305" t="s">
        <v>123</v>
      </c>
      <c r="G50" s="58">
        <v>25</v>
      </c>
      <c r="H50" s="58">
        <v>0</v>
      </c>
      <c r="I50" s="58">
        <v>0</v>
      </c>
      <c r="J50" s="8">
        <f t="shared" si="2"/>
        <v>25</v>
      </c>
      <c r="K50" s="8"/>
      <c r="L50" s="58">
        <v>20</v>
      </c>
      <c r="M50" s="8">
        <f t="shared" si="10"/>
        <v>240</v>
      </c>
      <c r="N50" s="58">
        <v>6</v>
      </c>
      <c r="O50" s="58">
        <v>12</v>
      </c>
      <c r="P50" s="8">
        <f t="shared" si="11"/>
        <v>36</v>
      </c>
      <c r="Q50" s="59">
        <f t="shared" si="29"/>
        <v>0</v>
      </c>
      <c r="R50" s="59">
        <f t="shared" si="29"/>
        <v>0</v>
      </c>
      <c r="S50" s="59">
        <f t="shared" si="29"/>
        <v>0</v>
      </c>
      <c r="T50" s="59">
        <f t="shared" si="29"/>
        <v>2.5000000000000001E-2</v>
      </c>
      <c r="U50" s="59">
        <f t="shared" si="29"/>
        <v>7.4999999999999997E-2</v>
      </c>
      <c r="V50" s="55">
        <f t="shared" si="13"/>
        <v>0</v>
      </c>
      <c r="W50" s="55">
        <f t="shared" si="14"/>
        <v>0</v>
      </c>
      <c r="X50" s="55">
        <f t="shared" si="15"/>
        <v>0</v>
      </c>
      <c r="Y50" s="55">
        <f t="shared" si="16"/>
        <v>0.625</v>
      </c>
      <c r="Z50" s="55">
        <f t="shared" si="17"/>
        <v>1.25</v>
      </c>
      <c r="AA50" s="8"/>
    </row>
    <row r="51" spans="1:27" s="186" customFormat="1" ht="21" customHeight="1" x14ac:dyDescent="0.25">
      <c r="A51" s="362"/>
      <c r="B51" s="8">
        <v>25</v>
      </c>
      <c r="C51" s="304" t="s">
        <v>130</v>
      </c>
      <c r="D51" s="188">
        <v>4</v>
      </c>
      <c r="E51" s="305" t="s">
        <v>131</v>
      </c>
      <c r="F51" s="305" t="s">
        <v>132</v>
      </c>
      <c r="G51" s="58">
        <v>60</v>
      </c>
      <c r="H51" s="58">
        <v>0</v>
      </c>
      <c r="I51" s="58">
        <v>0</v>
      </c>
      <c r="J51" s="8">
        <f t="shared" si="2"/>
        <v>0</v>
      </c>
      <c r="K51" s="89"/>
      <c r="L51" s="58">
        <v>1.5</v>
      </c>
      <c r="M51" s="8">
        <f t="shared" si="10"/>
        <v>18</v>
      </c>
      <c r="N51" s="58">
        <v>24</v>
      </c>
      <c r="O51" s="58">
        <v>18</v>
      </c>
      <c r="P51" s="8">
        <f t="shared" si="11"/>
        <v>60</v>
      </c>
      <c r="Q51" s="59">
        <f t="shared" si="29"/>
        <v>0</v>
      </c>
      <c r="R51" s="59">
        <f t="shared" si="29"/>
        <v>0</v>
      </c>
      <c r="S51" s="59">
        <f t="shared" si="29"/>
        <v>0</v>
      </c>
      <c r="T51" s="59">
        <f t="shared" si="29"/>
        <v>0</v>
      </c>
      <c r="U51" s="59">
        <f t="shared" si="29"/>
        <v>0</v>
      </c>
      <c r="V51" s="55">
        <f t="shared" si="13"/>
        <v>0</v>
      </c>
      <c r="W51" s="55">
        <f t="shared" si="14"/>
        <v>0</v>
      </c>
      <c r="X51" s="55">
        <f t="shared" si="15"/>
        <v>0</v>
      </c>
      <c r="Y51" s="55">
        <f t="shared" si="16"/>
        <v>0</v>
      </c>
      <c r="Z51" s="55">
        <f t="shared" si="17"/>
        <v>0</v>
      </c>
      <c r="AA51" s="89"/>
    </row>
    <row r="52" spans="1:27" s="9" customFormat="1" ht="21" customHeight="1" x14ac:dyDescent="0.25">
      <c r="A52" s="362"/>
      <c r="B52" s="8">
        <v>26</v>
      </c>
      <c r="C52" s="304" t="s">
        <v>133</v>
      </c>
      <c r="D52" s="188">
        <v>4</v>
      </c>
      <c r="E52" s="305" t="s">
        <v>118</v>
      </c>
      <c r="F52" s="305" t="s">
        <v>119</v>
      </c>
      <c r="G52" s="58">
        <v>1400</v>
      </c>
      <c r="H52" s="58">
        <v>0</v>
      </c>
      <c r="I52" s="58">
        <v>0</v>
      </c>
      <c r="J52" s="8">
        <f t="shared" si="2"/>
        <v>0</v>
      </c>
      <c r="K52" s="8"/>
      <c r="L52" s="58">
        <v>20</v>
      </c>
      <c r="M52" s="8">
        <f t="shared" si="10"/>
        <v>240</v>
      </c>
      <c r="N52" s="58">
        <v>120</v>
      </c>
      <c r="O52" s="58">
        <v>16</v>
      </c>
      <c r="P52" s="8">
        <f t="shared" si="11"/>
        <v>154</v>
      </c>
      <c r="Q52" s="59">
        <f t="shared" si="29"/>
        <v>0</v>
      </c>
      <c r="R52" s="59">
        <f t="shared" si="29"/>
        <v>0</v>
      </c>
      <c r="S52" s="59">
        <f t="shared" si="29"/>
        <v>0</v>
      </c>
      <c r="T52" s="59">
        <f t="shared" si="29"/>
        <v>0</v>
      </c>
      <c r="U52" s="59">
        <f t="shared" si="29"/>
        <v>0</v>
      </c>
      <c r="V52" s="55">
        <f t="shared" si="13"/>
        <v>0</v>
      </c>
      <c r="W52" s="55">
        <f t="shared" si="14"/>
        <v>0</v>
      </c>
      <c r="X52" s="55">
        <f t="shared" si="15"/>
        <v>0</v>
      </c>
      <c r="Y52" s="55">
        <f t="shared" si="16"/>
        <v>0</v>
      </c>
      <c r="Z52" s="55">
        <f t="shared" si="17"/>
        <v>0</v>
      </c>
      <c r="AA52" s="8"/>
    </row>
    <row r="53" spans="1:27" s="186" customFormat="1" ht="21" customHeight="1" x14ac:dyDescent="0.25">
      <c r="A53" s="362"/>
      <c r="B53" s="8">
        <v>27</v>
      </c>
      <c r="C53" s="304" t="s">
        <v>134</v>
      </c>
      <c r="D53" s="188">
        <v>5</v>
      </c>
      <c r="E53" s="305" t="s">
        <v>135</v>
      </c>
      <c r="F53" s="305" t="s">
        <v>136</v>
      </c>
      <c r="G53" s="58">
        <v>1000</v>
      </c>
      <c r="H53" s="58">
        <v>0</v>
      </c>
      <c r="I53" s="58">
        <v>0</v>
      </c>
      <c r="J53" s="8">
        <f t="shared" si="2"/>
        <v>0</v>
      </c>
      <c r="K53" s="89"/>
      <c r="L53" s="58">
        <v>16</v>
      </c>
      <c r="M53" s="8">
        <f t="shared" si="10"/>
        <v>192</v>
      </c>
      <c r="N53" s="58">
        <v>180</v>
      </c>
      <c r="O53" s="58">
        <v>12</v>
      </c>
      <c r="P53" s="8">
        <f t="shared" si="11"/>
        <v>210</v>
      </c>
      <c r="Q53" s="59">
        <f t="shared" si="29"/>
        <v>0</v>
      </c>
      <c r="R53" s="59">
        <f t="shared" si="29"/>
        <v>0</v>
      </c>
      <c r="S53" s="59">
        <f t="shared" si="29"/>
        <v>0</v>
      </c>
      <c r="T53" s="59">
        <f t="shared" si="29"/>
        <v>0</v>
      </c>
      <c r="U53" s="59">
        <f t="shared" si="29"/>
        <v>0</v>
      </c>
      <c r="V53" s="55">
        <f t="shared" si="13"/>
        <v>0</v>
      </c>
      <c r="W53" s="55">
        <f t="shared" si="14"/>
        <v>0</v>
      </c>
      <c r="X53" s="55">
        <f t="shared" si="15"/>
        <v>0</v>
      </c>
      <c r="Y53" s="55">
        <f t="shared" si="16"/>
        <v>0</v>
      </c>
      <c r="Z53" s="55">
        <f t="shared" si="17"/>
        <v>0</v>
      </c>
      <c r="AA53" s="89"/>
    </row>
    <row r="54" spans="1:27" s="186" customFormat="1" ht="21" customHeight="1" x14ac:dyDescent="0.25">
      <c r="A54" s="362"/>
      <c r="B54" s="8">
        <v>28</v>
      </c>
      <c r="C54" s="304" t="s">
        <v>137</v>
      </c>
      <c r="D54" s="188">
        <v>5</v>
      </c>
      <c r="E54" s="305" t="s">
        <v>137</v>
      </c>
      <c r="F54" s="305" t="s">
        <v>136</v>
      </c>
      <c r="G54" s="58">
        <v>1500</v>
      </c>
      <c r="H54" s="58">
        <v>0</v>
      </c>
      <c r="I54" s="58">
        <v>0</v>
      </c>
      <c r="J54" s="8">
        <f t="shared" si="2"/>
        <v>0</v>
      </c>
      <c r="K54" s="89"/>
      <c r="L54" s="58">
        <v>20</v>
      </c>
      <c r="M54" s="8">
        <f t="shared" si="10"/>
        <v>240</v>
      </c>
      <c r="N54" s="58">
        <v>180</v>
      </c>
      <c r="O54" s="58">
        <v>12</v>
      </c>
      <c r="P54" s="8">
        <f t="shared" si="11"/>
        <v>210</v>
      </c>
      <c r="Q54" s="59">
        <f t="shared" si="29"/>
        <v>0</v>
      </c>
      <c r="R54" s="59">
        <f t="shared" si="29"/>
        <v>0</v>
      </c>
      <c r="S54" s="59">
        <f t="shared" si="29"/>
        <v>0</v>
      </c>
      <c r="T54" s="59">
        <f t="shared" si="29"/>
        <v>0</v>
      </c>
      <c r="U54" s="59">
        <f t="shared" si="29"/>
        <v>0</v>
      </c>
      <c r="V54" s="55">
        <f t="shared" si="13"/>
        <v>0</v>
      </c>
      <c r="W54" s="55">
        <f t="shared" si="14"/>
        <v>0</v>
      </c>
      <c r="X54" s="55">
        <f t="shared" si="15"/>
        <v>0</v>
      </c>
      <c r="Y54" s="55">
        <f t="shared" si="16"/>
        <v>0</v>
      </c>
      <c r="Z54" s="55">
        <f t="shared" si="17"/>
        <v>0</v>
      </c>
      <c r="AA54" s="89"/>
    </row>
    <row r="55" spans="1:27" s="186" customFormat="1" ht="21" customHeight="1" x14ac:dyDescent="0.25">
      <c r="A55" s="364"/>
      <c r="B55" s="89"/>
      <c r="D55" s="89"/>
      <c r="E55" s="89"/>
      <c r="F55" s="89"/>
      <c r="G55" s="89"/>
      <c r="H55" s="89"/>
      <c r="I55" s="89"/>
      <c r="J55" s="8">
        <f t="shared" si="2"/>
        <v>0</v>
      </c>
      <c r="K55" s="89"/>
      <c r="L55" s="58"/>
      <c r="M55" s="8">
        <f t="shared" si="10"/>
        <v>0</v>
      </c>
      <c r="N55" s="58"/>
      <c r="O55" s="58"/>
      <c r="P55" s="8">
        <f t="shared" si="11"/>
        <v>18</v>
      </c>
      <c r="Q55" s="59">
        <f t="shared" si="29"/>
        <v>0</v>
      </c>
      <c r="R55" s="59">
        <f t="shared" si="29"/>
        <v>0</v>
      </c>
      <c r="S55" s="59">
        <f t="shared" si="29"/>
        <v>0</v>
      </c>
      <c r="T55" s="59">
        <f t="shared" si="29"/>
        <v>0</v>
      </c>
      <c r="U55" s="59">
        <f t="shared" si="29"/>
        <v>0</v>
      </c>
      <c r="V55" s="55">
        <f t="shared" si="13"/>
        <v>0</v>
      </c>
      <c r="W55" s="55">
        <f t="shared" si="14"/>
        <v>0</v>
      </c>
      <c r="X55" s="55">
        <f t="shared" si="15"/>
        <v>0</v>
      </c>
      <c r="Y55" s="55">
        <f t="shared" si="16"/>
        <v>0</v>
      </c>
      <c r="Z55" s="55">
        <f t="shared" si="17"/>
        <v>0</v>
      </c>
      <c r="AA55" s="89"/>
    </row>
    <row r="56" spans="1:27" s="9" customFormat="1" ht="21" customHeight="1" x14ac:dyDescent="0.25">
      <c r="A56" s="363"/>
      <c r="B56" s="8"/>
      <c r="D56" s="8"/>
      <c r="E56" s="8"/>
      <c r="F56" s="8"/>
      <c r="G56" s="8"/>
      <c r="H56" s="8"/>
      <c r="I56" s="8"/>
      <c r="J56" s="8">
        <f t="shared" si="2"/>
        <v>0</v>
      </c>
      <c r="K56" s="8"/>
      <c r="L56" s="58"/>
      <c r="M56" s="8">
        <f t="shared" si="10"/>
        <v>0</v>
      </c>
      <c r="N56" s="58"/>
      <c r="O56" s="58"/>
      <c r="P56" s="8">
        <f t="shared" si="11"/>
        <v>18</v>
      </c>
      <c r="Q56" s="59">
        <f t="shared" si="29"/>
        <v>0</v>
      </c>
      <c r="R56" s="59">
        <f t="shared" si="29"/>
        <v>0</v>
      </c>
      <c r="S56" s="59">
        <f t="shared" si="29"/>
        <v>0</v>
      </c>
      <c r="T56" s="59">
        <f t="shared" si="29"/>
        <v>0</v>
      </c>
      <c r="U56" s="59">
        <f t="shared" si="29"/>
        <v>0</v>
      </c>
      <c r="V56" s="55">
        <f t="shared" si="13"/>
        <v>0</v>
      </c>
      <c r="W56" s="55">
        <f t="shared" si="14"/>
        <v>0</v>
      </c>
      <c r="X56" s="55">
        <f t="shared" si="15"/>
        <v>0</v>
      </c>
      <c r="Y56" s="55">
        <f t="shared" si="16"/>
        <v>0</v>
      </c>
      <c r="Z56" s="55">
        <f t="shared" si="17"/>
        <v>0</v>
      </c>
      <c r="AA56" s="8"/>
    </row>
    <row r="57" spans="1:27" s="9" customFormat="1" ht="21" customHeight="1" x14ac:dyDescent="0.25">
      <c r="A57" s="363"/>
      <c r="B57" s="8"/>
      <c r="D57" s="8"/>
      <c r="E57" s="8"/>
      <c r="F57" s="8"/>
      <c r="G57" s="8"/>
      <c r="H57" s="8"/>
      <c r="I57" s="8"/>
      <c r="J57" s="8">
        <f t="shared" si="2"/>
        <v>0</v>
      </c>
      <c r="K57" s="8"/>
      <c r="L57" s="58"/>
      <c r="M57" s="8">
        <f t="shared" si="10"/>
        <v>0</v>
      </c>
      <c r="N57" s="58"/>
      <c r="O57" s="58"/>
      <c r="P57" s="8">
        <f t="shared" si="11"/>
        <v>18</v>
      </c>
      <c r="Q57" s="59">
        <f t="shared" si="29"/>
        <v>0</v>
      </c>
      <c r="R57" s="59">
        <f t="shared" si="29"/>
        <v>0</v>
      </c>
      <c r="S57" s="59">
        <f t="shared" si="29"/>
        <v>0</v>
      </c>
      <c r="T57" s="59">
        <f t="shared" si="29"/>
        <v>0</v>
      </c>
      <c r="U57" s="59">
        <f t="shared" si="29"/>
        <v>0</v>
      </c>
      <c r="V57" s="55">
        <f t="shared" si="13"/>
        <v>0</v>
      </c>
      <c r="W57" s="55">
        <f t="shared" si="14"/>
        <v>0</v>
      </c>
      <c r="X57" s="55">
        <f t="shared" si="15"/>
        <v>0</v>
      </c>
      <c r="Y57" s="55">
        <f t="shared" si="16"/>
        <v>0</v>
      </c>
      <c r="Z57" s="55">
        <f t="shared" si="17"/>
        <v>0</v>
      </c>
      <c r="AA57" s="8"/>
    </row>
    <row r="58" spans="1:27" s="9" customFormat="1" ht="21" customHeight="1" x14ac:dyDescent="0.25">
      <c r="A58" s="363"/>
      <c r="B58" s="8"/>
      <c r="D58" s="8"/>
      <c r="E58" s="8"/>
      <c r="F58" s="8"/>
      <c r="G58" s="8"/>
      <c r="H58" s="8"/>
      <c r="I58" s="8"/>
      <c r="J58" s="8">
        <f t="shared" si="2"/>
        <v>0</v>
      </c>
      <c r="K58" s="8"/>
      <c r="L58" s="58"/>
      <c r="M58" s="8">
        <f t="shared" si="10"/>
        <v>0</v>
      </c>
      <c r="N58" s="58"/>
      <c r="O58" s="58"/>
      <c r="P58" s="8">
        <f t="shared" si="11"/>
        <v>18</v>
      </c>
      <c r="Q58" s="59">
        <f t="shared" si="29"/>
        <v>0</v>
      </c>
      <c r="R58" s="59">
        <f t="shared" si="29"/>
        <v>0</v>
      </c>
      <c r="S58" s="59">
        <f t="shared" si="29"/>
        <v>0</v>
      </c>
      <c r="T58" s="59">
        <f t="shared" si="29"/>
        <v>0</v>
      </c>
      <c r="U58" s="59">
        <f t="shared" si="29"/>
        <v>0</v>
      </c>
      <c r="V58" s="55">
        <f t="shared" si="13"/>
        <v>0</v>
      </c>
      <c r="W58" s="55">
        <f t="shared" si="14"/>
        <v>0</v>
      </c>
      <c r="X58" s="55">
        <f t="shared" si="15"/>
        <v>0</v>
      </c>
      <c r="Y58" s="55">
        <f t="shared" si="16"/>
        <v>0</v>
      </c>
      <c r="Z58" s="55">
        <f t="shared" si="17"/>
        <v>0</v>
      </c>
      <c r="AA58" s="8"/>
    </row>
    <row r="59" spans="1:27" s="9" customFormat="1" ht="21" customHeight="1" x14ac:dyDescent="0.25">
      <c r="A59" s="363"/>
      <c r="B59" s="8"/>
      <c r="D59" s="8"/>
      <c r="E59" s="8"/>
      <c r="F59" s="8"/>
      <c r="G59" s="8"/>
      <c r="H59" s="8"/>
      <c r="I59" s="8"/>
      <c r="J59" s="8">
        <f t="shared" si="2"/>
        <v>0</v>
      </c>
      <c r="K59" s="8"/>
      <c r="L59" s="58"/>
      <c r="M59" s="8">
        <f t="shared" si="10"/>
        <v>0</v>
      </c>
      <c r="N59" s="58"/>
      <c r="O59" s="58"/>
      <c r="P59" s="8">
        <f t="shared" si="11"/>
        <v>18</v>
      </c>
      <c r="Q59" s="59">
        <f t="shared" si="29"/>
        <v>0</v>
      </c>
      <c r="R59" s="59">
        <f t="shared" si="29"/>
        <v>0</v>
      </c>
      <c r="S59" s="59">
        <f t="shared" si="29"/>
        <v>0</v>
      </c>
      <c r="T59" s="59">
        <f t="shared" si="29"/>
        <v>0</v>
      </c>
      <c r="U59" s="59">
        <f t="shared" si="29"/>
        <v>0</v>
      </c>
      <c r="V59" s="55">
        <f t="shared" si="13"/>
        <v>0</v>
      </c>
      <c r="W59" s="55">
        <f t="shared" si="14"/>
        <v>0</v>
      </c>
      <c r="X59" s="55">
        <f t="shared" si="15"/>
        <v>0</v>
      </c>
      <c r="Y59" s="55">
        <f t="shared" si="16"/>
        <v>0</v>
      </c>
      <c r="Z59" s="55">
        <f t="shared" si="17"/>
        <v>0</v>
      </c>
      <c r="AA59" s="8"/>
    </row>
    <row r="60" spans="1:27" s="9" customFormat="1" ht="21" customHeight="1" x14ac:dyDescent="0.25">
      <c r="A60" s="363"/>
      <c r="B60" s="8"/>
      <c r="D60" s="8"/>
      <c r="E60" s="8"/>
      <c r="F60" s="8"/>
      <c r="G60" s="8"/>
      <c r="H60" s="8"/>
      <c r="I60" s="8"/>
      <c r="J60" s="8">
        <f t="shared" si="2"/>
        <v>0</v>
      </c>
      <c r="K60" s="8"/>
      <c r="L60" s="58"/>
      <c r="M60" s="8">
        <f t="shared" si="10"/>
        <v>0</v>
      </c>
      <c r="N60" s="58"/>
      <c r="O60" s="58"/>
      <c r="P60" s="8">
        <f t="shared" si="11"/>
        <v>18</v>
      </c>
      <c r="Q60" s="59">
        <f t="shared" si="29"/>
        <v>0</v>
      </c>
      <c r="R60" s="59">
        <f t="shared" si="29"/>
        <v>0</v>
      </c>
      <c r="S60" s="59">
        <f t="shared" si="29"/>
        <v>0</v>
      </c>
      <c r="T60" s="59">
        <f t="shared" si="29"/>
        <v>0</v>
      </c>
      <c r="U60" s="59">
        <f t="shared" si="29"/>
        <v>0</v>
      </c>
      <c r="V60" s="55">
        <f t="shared" si="13"/>
        <v>0</v>
      </c>
      <c r="W60" s="55">
        <f t="shared" si="14"/>
        <v>0</v>
      </c>
      <c r="X60" s="55">
        <f t="shared" si="15"/>
        <v>0</v>
      </c>
      <c r="Y60" s="55">
        <f t="shared" si="16"/>
        <v>0</v>
      </c>
      <c r="Z60" s="55">
        <f t="shared" si="17"/>
        <v>0</v>
      </c>
      <c r="AA60" s="8"/>
    </row>
    <row r="61" spans="1:27" s="9" customFormat="1" ht="21" customHeight="1" x14ac:dyDescent="0.25">
      <c r="A61" s="363"/>
      <c r="B61" s="8"/>
      <c r="D61" s="8"/>
      <c r="E61" s="8"/>
      <c r="F61" s="8"/>
      <c r="G61" s="8"/>
      <c r="H61" s="8"/>
      <c r="I61" s="8"/>
      <c r="J61" s="8">
        <f t="shared" si="2"/>
        <v>0</v>
      </c>
      <c r="K61" s="8"/>
      <c r="L61" s="58"/>
      <c r="M61" s="8">
        <f t="shared" si="10"/>
        <v>0</v>
      </c>
      <c r="N61" s="58"/>
      <c r="O61" s="58"/>
      <c r="P61" s="8">
        <f t="shared" si="11"/>
        <v>18</v>
      </c>
      <c r="Q61" s="59">
        <f t="shared" si="29"/>
        <v>0</v>
      </c>
      <c r="R61" s="59">
        <f t="shared" si="29"/>
        <v>0</v>
      </c>
      <c r="S61" s="59">
        <f t="shared" si="29"/>
        <v>0</v>
      </c>
      <c r="T61" s="59">
        <f t="shared" si="29"/>
        <v>0</v>
      </c>
      <c r="U61" s="59">
        <f t="shared" si="29"/>
        <v>0</v>
      </c>
      <c r="V61" s="55">
        <f t="shared" si="13"/>
        <v>0</v>
      </c>
      <c r="W61" s="55">
        <f t="shared" si="14"/>
        <v>0</v>
      </c>
      <c r="X61" s="55">
        <f t="shared" si="15"/>
        <v>0</v>
      </c>
      <c r="Y61" s="55">
        <f t="shared" si="16"/>
        <v>0</v>
      </c>
      <c r="Z61" s="55">
        <f t="shared" si="17"/>
        <v>0</v>
      </c>
      <c r="AA61" s="8"/>
    </row>
    <row r="62" spans="1:27" s="9" customFormat="1" ht="21" customHeight="1" x14ac:dyDescent="0.25">
      <c r="A62" s="363"/>
      <c r="B62" s="8"/>
      <c r="D62" s="8"/>
      <c r="E62" s="8"/>
      <c r="F62" s="8"/>
      <c r="G62" s="8"/>
      <c r="H62" s="8"/>
      <c r="I62" s="8"/>
      <c r="J62" s="8">
        <f t="shared" si="2"/>
        <v>0</v>
      </c>
      <c r="K62" s="8"/>
      <c r="L62" s="58"/>
      <c r="M62" s="8">
        <f t="shared" si="10"/>
        <v>0</v>
      </c>
      <c r="N62" s="58"/>
      <c r="O62" s="58"/>
      <c r="P62" s="8">
        <f t="shared" si="11"/>
        <v>18</v>
      </c>
      <c r="Q62" s="59">
        <f t="shared" si="29"/>
        <v>0</v>
      </c>
      <c r="R62" s="59">
        <f t="shared" si="29"/>
        <v>0</v>
      </c>
      <c r="S62" s="59">
        <f t="shared" si="29"/>
        <v>0</v>
      </c>
      <c r="T62" s="59">
        <f t="shared" si="29"/>
        <v>0</v>
      </c>
      <c r="U62" s="59">
        <f t="shared" si="29"/>
        <v>0</v>
      </c>
      <c r="V62" s="55">
        <f t="shared" si="13"/>
        <v>0</v>
      </c>
      <c r="W62" s="55">
        <f t="shared" si="14"/>
        <v>0</v>
      </c>
      <c r="X62" s="55">
        <f t="shared" si="15"/>
        <v>0</v>
      </c>
      <c r="Y62" s="55">
        <f t="shared" si="16"/>
        <v>0</v>
      </c>
      <c r="Z62" s="55">
        <f t="shared" si="17"/>
        <v>0</v>
      </c>
      <c r="AA62" s="8"/>
    </row>
    <row r="63" spans="1:27" s="9" customFormat="1" ht="21" customHeight="1" x14ac:dyDescent="0.25">
      <c r="A63" s="363"/>
      <c r="B63" s="8"/>
      <c r="D63" s="8"/>
      <c r="E63" s="8"/>
      <c r="F63" s="8"/>
      <c r="G63" s="8"/>
      <c r="H63" s="8"/>
      <c r="I63" s="8"/>
      <c r="J63" s="8">
        <f t="shared" si="2"/>
        <v>0</v>
      </c>
      <c r="K63" s="8"/>
      <c r="L63" s="58"/>
      <c r="M63" s="8">
        <f t="shared" si="10"/>
        <v>0</v>
      </c>
      <c r="N63" s="58"/>
      <c r="O63" s="58"/>
      <c r="P63" s="8">
        <f t="shared" si="11"/>
        <v>18</v>
      </c>
      <c r="Q63" s="59">
        <f t="shared" ref="Q63:U94" si="30">IFERROR(IF(AND((Q$162-$P63)/$M63&gt;0,(Q$162-$P63)/$M63&lt;1),(Q$162-$P63)/$M63,IF((Q$162-$P63)/$M63&gt;0,1,0)),0)</f>
        <v>0</v>
      </c>
      <c r="R63" s="59">
        <f t="shared" si="30"/>
        <v>0</v>
      </c>
      <c r="S63" s="59">
        <f t="shared" si="30"/>
        <v>0</v>
      </c>
      <c r="T63" s="59">
        <f t="shared" si="30"/>
        <v>0</v>
      </c>
      <c r="U63" s="59">
        <f t="shared" si="30"/>
        <v>0</v>
      </c>
      <c r="V63" s="55">
        <f t="shared" si="13"/>
        <v>0</v>
      </c>
      <c r="W63" s="55">
        <f t="shared" si="14"/>
        <v>0</v>
      </c>
      <c r="X63" s="55">
        <f t="shared" si="15"/>
        <v>0</v>
      </c>
      <c r="Y63" s="55">
        <f t="shared" si="16"/>
        <v>0</v>
      </c>
      <c r="Z63" s="55">
        <f t="shared" si="17"/>
        <v>0</v>
      </c>
      <c r="AA63" s="8"/>
    </row>
    <row r="64" spans="1:27" s="9" customFormat="1" ht="21" customHeight="1" x14ac:dyDescent="0.25">
      <c r="A64" s="363"/>
      <c r="B64" s="8"/>
      <c r="D64" s="8"/>
      <c r="E64" s="8"/>
      <c r="F64" s="8"/>
      <c r="G64" s="8"/>
      <c r="H64" s="8"/>
      <c r="I64" s="8"/>
      <c r="J64" s="8">
        <f t="shared" si="2"/>
        <v>0</v>
      </c>
      <c r="K64" s="8"/>
      <c r="L64" s="58"/>
      <c r="M64" s="8">
        <f t="shared" si="10"/>
        <v>0</v>
      </c>
      <c r="N64" s="58"/>
      <c r="O64" s="58"/>
      <c r="P64" s="8">
        <f t="shared" si="11"/>
        <v>18</v>
      </c>
      <c r="Q64" s="59">
        <f t="shared" si="30"/>
        <v>0</v>
      </c>
      <c r="R64" s="59">
        <f t="shared" si="30"/>
        <v>0</v>
      </c>
      <c r="S64" s="59">
        <f t="shared" si="30"/>
        <v>0</v>
      </c>
      <c r="T64" s="59">
        <f t="shared" si="30"/>
        <v>0</v>
      </c>
      <c r="U64" s="59">
        <f t="shared" si="30"/>
        <v>0</v>
      </c>
      <c r="V64" s="55">
        <f t="shared" si="13"/>
        <v>0</v>
      </c>
      <c r="W64" s="55">
        <f t="shared" si="14"/>
        <v>0</v>
      </c>
      <c r="X64" s="55">
        <f t="shared" si="15"/>
        <v>0</v>
      </c>
      <c r="Y64" s="55">
        <f t="shared" si="16"/>
        <v>0</v>
      </c>
      <c r="Z64" s="55">
        <f t="shared" si="17"/>
        <v>0</v>
      </c>
      <c r="AA64" s="8"/>
    </row>
    <row r="65" spans="1:27" s="9" customFormat="1" ht="21" customHeight="1" x14ac:dyDescent="0.25">
      <c r="A65" s="363"/>
      <c r="B65" s="8"/>
      <c r="D65" s="8"/>
      <c r="E65" s="8"/>
      <c r="F65" s="8"/>
      <c r="G65" s="8"/>
      <c r="H65" s="8"/>
      <c r="I65" s="8"/>
      <c r="J65" s="8">
        <f t="shared" si="2"/>
        <v>0</v>
      </c>
      <c r="K65" s="8"/>
      <c r="L65" s="58"/>
      <c r="M65" s="8">
        <f t="shared" si="10"/>
        <v>0</v>
      </c>
      <c r="N65" s="58"/>
      <c r="O65" s="58"/>
      <c r="P65" s="8">
        <f t="shared" si="11"/>
        <v>18</v>
      </c>
      <c r="Q65" s="59">
        <f t="shared" si="30"/>
        <v>0</v>
      </c>
      <c r="R65" s="59">
        <f t="shared" si="30"/>
        <v>0</v>
      </c>
      <c r="S65" s="59">
        <f t="shared" si="30"/>
        <v>0</v>
      </c>
      <c r="T65" s="59">
        <f t="shared" si="30"/>
        <v>0</v>
      </c>
      <c r="U65" s="59">
        <f t="shared" si="30"/>
        <v>0</v>
      </c>
      <c r="V65" s="55">
        <f t="shared" si="13"/>
        <v>0</v>
      </c>
      <c r="W65" s="55">
        <f t="shared" si="14"/>
        <v>0</v>
      </c>
      <c r="X65" s="55">
        <f t="shared" si="15"/>
        <v>0</v>
      </c>
      <c r="Y65" s="55">
        <f t="shared" si="16"/>
        <v>0</v>
      </c>
      <c r="Z65" s="55">
        <f t="shared" si="17"/>
        <v>0</v>
      </c>
      <c r="AA65" s="8"/>
    </row>
    <row r="66" spans="1:27" s="9" customFormat="1" ht="21" customHeight="1" x14ac:dyDescent="0.25">
      <c r="A66" s="363"/>
      <c r="B66" s="8"/>
      <c r="D66" s="8"/>
      <c r="E66" s="8"/>
      <c r="F66" s="8"/>
      <c r="G66" s="8"/>
      <c r="H66" s="8"/>
      <c r="I66" s="8"/>
      <c r="J66" s="8">
        <f t="shared" si="2"/>
        <v>0</v>
      </c>
      <c r="K66" s="8"/>
      <c r="L66" s="58"/>
      <c r="M66" s="8">
        <f t="shared" si="10"/>
        <v>0</v>
      </c>
      <c r="N66" s="58"/>
      <c r="O66" s="58"/>
      <c r="P66" s="8">
        <f t="shared" si="11"/>
        <v>18</v>
      </c>
      <c r="Q66" s="59">
        <f t="shared" si="30"/>
        <v>0</v>
      </c>
      <c r="R66" s="59">
        <f t="shared" si="30"/>
        <v>0</v>
      </c>
      <c r="S66" s="59">
        <f t="shared" si="30"/>
        <v>0</v>
      </c>
      <c r="T66" s="59">
        <f t="shared" si="30"/>
        <v>0</v>
      </c>
      <c r="U66" s="59">
        <f t="shared" si="30"/>
        <v>0</v>
      </c>
      <c r="V66" s="55">
        <f t="shared" si="13"/>
        <v>0</v>
      </c>
      <c r="W66" s="55">
        <f t="shared" si="14"/>
        <v>0</v>
      </c>
      <c r="X66" s="55">
        <f t="shared" si="15"/>
        <v>0</v>
      </c>
      <c r="Y66" s="55">
        <f t="shared" si="16"/>
        <v>0</v>
      </c>
      <c r="Z66" s="55">
        <f t="shared" si="17"/>
        <v>0</v>
      </c>
      <c r="AA66" s="8"/>
    </row>
    <row r="67" spans="1:27" s="9" customFormat="1" ht="21" customHeight="1" x14ac:dyDescent="0.25">
      <c r="A67" s="363"/>
      <c r="B67" s="8"/>
      <c r="D67" s="8"/>
      <c r="E67" s="8"/>
      <c r="F67" s="8"/>
      <c r="G67" s="8"/>
      <c r="H67" s="8"/>
      <c r="I67" s="8"/>
      <c r="J67" s="8">
        <f t="shared" si="2"/>
        <v>0</v>
      </c>
      <c r="K67" s="8"/>
      <c r="L67" s="58"/>
      <c r="M67" s="8">
        <f t="shared" si="10"/>
        <v>0</v>
      </c>
      <c r="N67" s="58"/>
      <c r="O67" s="58"/>
      <c r="P67" s="8">
        <f t="shared" si="11"/>
        <v>18</v>
      </c>
      <c r="Q67" s="59">
        <f t="shared" si="30"/>
        <v>0</v>
      </c>
      <c r="R67" s="59">
        <f t="shared" si="30"/>
        <v>0</v>
      </c>
      <c r="S67" s="59">
        <f t="shared" si="30"/>
        <v>0</v>
      </c>
      <c r="T67" s="59">
        <f t="shared" si="30"/>
        <v>0</v>
      </c>
      <c r="U67" s="59">
        <f t="shared" si="30"/>
        <v>0</v>
      </c>
      <c r="V67" s="55">
        <f t="shared" si="13"/>
        <v>0</v>
      </c>
      <c r="W67" s="55">
        <f t="shared" si="14"/>
        <v>0</v>
      </c>
      <c r="X67" s="55">
        <f t="shared" si="15"/>
        <v>0</v>
      </c>
      <c r="Y67" s="55">
        <f t="shared" si="16"/>
        <v>0</v>
      </c>
      <c r="Z67" s="55">
        <f t="shared" si="17"/>
        <v>0</v>
      </c>
      <c r="AA67" s="8"/>
    </row>
    <row r="68" spans="1:27" s="9" customFormat="1" ht="21" customHeight="1" x14ac:dyDescent="0.25">
      <c r="A68" s="363"/>
      <c r="B68" s="8"/>
      <c r="D68" s="8"/>
      <c r="E68" s="8"/>
      <c r="F68" s="8"/>
      <c r="G68" s="8"/>
      <c r="H68" s="8"/>
      <c r="I68" s="8"/>
      <c r="J68" s="8">
        <f t="shared" si="2"/>
        <v>0</v>
      </c>
      <c r="K68" s="8"/>
      <c r="L68" s="58"/>
      <c r="M68" s="8">
        <f t="shared" si="10"/>
        <v>0</v>
      </c>
      <c r="N68" s="58"/>
      <c r="O68" s="58"/>
      <c r="P68" s="8">
        <f t="shared" si="11"/>
        <v>18</v>
      </c>
      <c r="Q68" s="59">
        <f t="shared" si="30"/>
        <v>0</v>
      </c>
      <c r="R68" s="59">
        <f t="shared" si="30"/>
        <v>0</v>
      </c>
      <c r="S68" s="59">
        <f t="shared" si="30"/>
        <v>0</v>
      </c>
      <c r="T68" s="59">
        <f t="shared" si="30"/>
        <v>0</v>
      </c>
      <c r="U68" s="59">
        <f t="shared" si="30"/>
        <v>0</v>
      </c>
      <c r="V68" s="55">
        <f t="shared" si="13"/>
        <v>0</v>
      </c>
      <c r="W68" s="55">
        <f t="shared" si="14"/>
        <v>0</v>
      </c>
      <c r="X68" s="55">
        <f t="shared" si="15"/>
        <v>0</v>
      </c>
      <c r="Y68" s="55">
        <f t="shared" si="16"/>
        <v>0</v>
      </c>
      <c r="Z68" s="55">
        <f t="shared" si="17"/>
        <v>0</v>
      </c>
      <c r="AA68" s="8"/>
    </row>
    <row r="69" spans="1:27" s="9" customFormat="1" ht="21" customHeight="1" x14ac:dyDescent="0.25">
      <c r="A69" s="363"/>
      <c r="B69" s="8"/>
      <c r="D69" s="8"/>
      <c r="E69" s="8"/>
      <c r="F69" s="8"/>
      <c r="G69" s="8"/>
      <c r="H69" s="8"/>
      <c r="I69" s="8"/>
      <c r="J69" s="8">
        <f t="shared" si="2"/>
        <v>0</v>
      </c>
      <c r="K69" s="8"/>
      <c r="L69" s="58"/>
      <c r="M69" s="8">
        <f t="shared" si="10"/>
        <v>0</v>
      </c>
      <c r="N69" s="58"/>
      <c r="O69" s="58"/>
      <c r="P69" s="8">
        <f t="shared" si="11"/>
        <v>18</v>
      </c>
      <c r="Q69" s="59">
        <f t="shared" si="30"/>
        <v>0</v>
      </c>
      <c r="R69" s="59">
        <f t="shared" si="30"/>
        <v>0</v>
      </c>
      <c r="S69" s="59">
        <f t="shared" si="30"/>
        <v>0</v>
      </c>
      <c r="T69" s="59">
        <f t="shared" si="30"/>
        <v>0</v>
      </c>
      <c r="U69" s="59">
        <f t="shared" si="30"/>
        <v>0</v>
      </c>
      <c r="V69" s="55">
        <f t="shared" si="13"/>
        <v>0</v>
      </c>
      <c r="W69" s="55">
        <f t="shared" si="14"/>
        <v>0</v>
      </c>
      <c r="X69" s="55">
        <f t="shared" si="15"/>
        <v>0</v>
      </c>
      <c r="Y69" s="55">
        <f t="shared" si="16"/>
        <v>0</v>
      </c>
      <c r="Z69" s="55">
        <f t="shared" si="17"/>
        <v>0</v>
      </c>
      <c r="AA69" s="8"/>
    </row>
    <row r="70" spans="1:27" s="9" customFormat="1" ht="21" customHeight="1" x14ac:dyDescent="0.25">
      <c r="A70" s="363"/>
      <c r="B70" s="8"/>
      <c r="D70" s="8"/>
      <c r="E70" s="8"/>
      <c r="F70" s="8"/>
      <c r="G70" s="8"/>
      <c r="H70" s="8"/>
      <c r="I70" s="8"/>
      <c r="J70" s="8">
        <f t="shared" si="2"/>
        <v>0</v>
      </c>
      <c r="K70" s="8"/>
      <c r="L70" s="58"/>
      <c r="M70" s="8">
        <f t="shared" si="10"/>
        <v>0</v>
      </c>
      <c r="N70" s="58"/>
      <c r="O70" s="58"/>
      <c r="P70" s="8">
        <f t="shared" si="11"/>
        <v>18</v>
      </c>
      <c r="Q70" s="59">
        <f t="shared" si="30"/>
        <v>0</v>
      </c>
      <c r="R70" s="59">
        <f t="shared" si="30"/>
        <v>0</v>
      </c>
      <c r="S70" s="59">
        <f t="shared" si="30"/>
        <v>0</v>
      </c>
      <c r="T70" s="59">
        <f t="shared" si="30"/>
        <v>0</v>
      </c>
      <c r="U70" s="59">
        <f t="shared" si="30"/>
        <v>0</v>
      </c>
      <c r="V70" s="55">
        <f t="shared" si="13"/>
        <v>0</v>
      </c>
      <c r="W70" s="55">
        <f t="shared" si="14"/>
        <v>0</v>
      </c>
      <c r="X70" s="55">
        <f t="shared" si="15"/>
        <v>0</v>
      </c>
      <c r="Y70" s="55">
        <f t="shared" si="16"/>
        <v>0</v>
      </c>
      <c r="Z70" s="55">
        <f t="shared" si="17"/>
        <v>0</v>
      </c>
      <c r="AA70" s="8"/>
    </row>
    <row r="71" spans="1:27" s="9" customFormat="1" ht="21" customHeight="1" x14ac:dyDescent="0.25">
      <c r="A71" s="363"/>
      <c r="B71" s="8"/>
      <c r="D71" s="8"/>
      <c r="E71" s="8"/>
      <c r="F71" s="8"/>
      <c r="G71" s="8"/>
      <c r="H71" s="8"/>
      <c r="I71" s="8"/>
      <c r="J71" s="8">
        <f t="shared" si="2"/>
        <v>0</v>
      </c>
      <c r="K71" s="8"/>
      <c r="L71" s="58"/>
      <c r="M71" s="8">
        <f t="shared" si="10"/>
        <v>0</v>
      </c>
      <c r="N71" s="58"/>
      <c r="O71" s="58"/>
      <c r="P71" s="8">
        <f t="shared" si="11"/>
        <v>18</v>
      </c>
      <c r="Q71" s="59">
        <f t="shared" si="30"/>
        <v>0</v>
      </c>
      <c r="R71" s="59">
        <f t="shared" si="30"/>
        <v>0</v>
      </c>
      <c r="S71" s="59">
        <f t="shared" si="30"/>
        <v>0</v>
      </c>
      <c r="T71" s="59">
        <f t="shared" si="30"/>
        <v>0</v>
      </c>
      <c r="U71" s="59">
        <f t="shared" si="30"/>
        <v>0</v>
      </c>
      <c r="V71" s="55">
        <f t="shared" si="13"/>
        <v>0</v>
      </c>
      <c r="W71" s="55">
        <f t="shared" si="14"/>
        <v>0</v>
      </c>
      <c r="X71" s="55">
        <f t="shared" si="15"/>
        <v>0</v>
      </c>
      <c r="Y71" s="55">
        <f t="shared" si="16"/>
        <v>0</v>
      </c>
      <c r="Z71" s="55">
        <f t="shared" si="17"/>
        <v>0</v>
      </c>
      <c r="AA71" s="8"/>
    </row>
    <row r="72" spans="1:27" s="9" customFormat="1" ht="21" customHeight="1" x14ac:dyDescent="0.25">
      <c r="A72" s="363"/>
      <c r="B72" s="8"/>
      <c r="D72" s="8"/>
      <c r="E72" s="8"/>
      <c r="F72" s="8"/>
      <c r="G72" s="8"/>
      <c r="H72" s="8"/>
      <c r="I72" s="8"/>
      <c r="J72" s="8">
        <f t="shared" si="2"/>
        <v>0</v>
      </c>
      <c r="K72" s="8"/>
      <c r="L72" s="58"/>
      <c r="M72" s="8">
        <f t="shared" si="10"/>
        <v>0</v>
      </c>
      <c r="N72" s="58"/>
      <c r="O72" s="58"/>
      <c r="P72" s="8">
        <f t="shared" si="11"/>
        <v>18</v>
      </c>
      <c r="Q72" s="59">
        <f t="shared" si="30"/>
        <v>0</v>
      </c>
      <c r="R72" s="59">
        <f t="shared" si="30"/>
        <v>0</v>
      </c>
      <c r="S72" s="59">
        <f t="shared" si="30"/>
        <v>0</v>
      </c>
      <c r="T72" s="59">
        <f t="shared" si="30"/>
        <v>0</v>
      </c>
      <c r="U72" s="59">
        <f t="shared" si="30"/>
        <v>0</v>
      </c>
      <c r="V72" s="55">
        <f t="shared" si="13"/>
        <v>0</v>
      </c>
      <c r="W72" s="55">
        <f t="shared" si="14"/>
        <v>0</v>
      </c>
      <c r="X72" s="55">
        <f t="shared" si="15"/>
        <v>0</v>
      </c>
      <c r="Y72" s="55">
        <f t="shared" si="16"/>
        <v>0</v>
      </c>
      <c r="Z72" s="55">
        <f t="shared" si="17"/>
        <v>0</v>
      </c>
      <c r="AA72" s="8"/>
    </row>
    <row r="73" spans="1:27" s="9" customFormat="1" ht="21" customHeight="1" x14ac:dyDescent="0.25">
      <c r="A73" s="363"/>
      <c r="B73" s="8"/>
      <c r="D73" s="8"/>
      <c r="E73" s="8"/>
      <c r="F73" s="8"/>
      <c r="G73" s="8"/>
      <c r="H73" s="8"/>
      <c r="I73" s="8"/>
      <c r="J73" s="8">
        <f t="shared" si="2"/>
        <v>0</v>
      </c>
      <c r="K73" s="8"/>
      <c r="L73" s="58"/>
      <c r="M73" s="8">
        <f t="shared" si="10"/>
        <v>0</v>
      </c>
      <c r="N73" s="58"/>
      <c r="O73" s="58"/>
      <c r="P73" s="8">
        <f t="shared" si="11"/>
        <v>18</v>
      </c>
      <c r="Q73" s="59">
        <f t="shared" si="30"/>
        <v>0</v>
      </c>
      <c r="R73" s="59">
        <f t="shared" si="30"/>
        <v>0</v>
      </c>
      <c r="S73" s="59">
        <f t="shared" si="30"/>
        <v>0</v>
      </c>
      <c r="T73" s="59">
        <f t="shared" si="30"/>
        <v>0</v>
      </c>
      <c r="U73" s="59">
        <f t="shared" si="30"/>
        <v>0</v>
      </c>
      <c r="V73" s="55">
        <f t="shared" si="13"/>
        <v>0</v>
      </c>
      <c r="W73" s="55">
        <f t="shared" si="14"/>
        <v>0</v>
      </c>
      <c r="X73" s="55">
        <f t="shared" si="15"/>
        <v>0</v>
      </c>
      <c r="Y73" s="55">
        <f t="shared" si="16"/>
        <v>0</v>
      </c>
      <c r="Z73" s="55">
        <f t="shared" si="17"/>
        <v>0</v>
      </c>
      <c r="AA73" s="8"/>
    </row>
    <row r="74" spans="1:27" s="9" customFormat="1" ht="21" customHeight="1" x14ac:dyDescent="0.25">
      <c r="A74" s="363"/>
      <c r="B74" s="8"/>
      <c r="D74" s="8"/>
      <c r="E74" s="8"/>
      <c r="F74" s="8"/>
      <c r="G74" s="8"/>
      <c r="H74" s="8"/>
      <c r="I74" s="8"/>
      <c r="J74" s="8">
        <f t="shared" si="2"/>
        <v>0</v>
      </c>
      <c r="K74" s="8"/>
      <c r="L74" s="58"/>
      <c r="M74" s="8">
        <f t="shared" si="10"/>
        <v>0</v>
      </c>
      <c r="N74" s="58"/>
      <c r="O74" s="58"/>
      <c r="P74" s="8">
        <f t="shared" si="11"/>
        <v>18</v>
      </c>
      <c r="Q74" s="59">
        <f t="shared" si="30"/>
        <v>0</v>
      </c>
      <c r="R74" s="59">
        <f t="shared" si="30"/>
        <v>0</v>
      </c>
      <c r="S74" s="59">
        <f t="shared" si="30"/>
        <v>0</v>
      </c>
      <c r="T74" s="59">
        <f t="shared" si="30"/>
        <v>0</v>
      </c>
      <c r="U74" s="59">
        <f t="shared" si="30"/>
        <v>0</v>
      </c>
      <c r="V74" s="55">
        <f t="shared" si="13"/>
        <v>0</v>
      </c>
      <c r="W74" s="55">
        <f t="shared" si="14"/>
        <v>0</v>
      </c>
      <c r="X74" s="55">
        <f t="shared" si="15"/>
        <v>0</v>
      </c>
      <c r="Y74" s="55">
        <f t="shared" si="16"/>
        <v>0</v>
      </c>
      <c r="Z74" s="55">
        <f t="shared" si="17"/>
        <v>0</v>
      </c>
      <c r="AA74" s="8"/>
    </row>
    <row r="75" spans="1:27" s="9" customFormat="1" ht="21" customHeight="1" x14ac:dyDescent="0.25">
      <c r="A75" s="363"/>
      <c r="B75" s="8"/>
      <c r="D75" s="8"/>
      <c r="E75" s="8"/>
      <c r="F75" s="8"/>
      <c r="G75" s="8"/>
      <c r="H75" s="8"/>
      <c r="I75" s="8"/>
      <c r="J75" s="8">
        <f t="shared" si="2"/>
        <v>0</v>
      </c>
      <c r="K75" s="8"/>
      <c r="L75" s="58"/>
      <c r="M75" s="8">
        <f t="shared" si="10"/>
        <v>0</v>
      </c>
      <c r="N75" s="58"/>
      <c r="O75" s="58"/>
      <c r="P75" s="8">
        <f t="shared" si="11"/>
        <v>18</v>
      </c>
      <c r="Q75" s="59">
        <f t="shared" si="30"/>
        <v>0</v>
      </c>
      <c r="R75" s="59">
        <f t="shared" si="30"/>
        <v>0</v>
      </c>
      <c r="S75" s="59">
        <f t="shared" si="30"/>
        <v>0</v>
      </c>
      <c r="T75" s="59">
        <f t="shared" si="30"/>
        <v>0</v>
      </c>
      <c r="U75" s="59">
        <f t="shared" si="30"/>
        <v>0</v>
      </c>
      <c r="V75" s="55">
        <f t="shared" si="13"/>
        <v>0</v>
      </c>
      <c r="W75" s="55">
        <f t="shared" si="14"/>
        <v>0</v>
      </c>
      <c r="X75" s="55">
        <f t="shared" si="15"/>
        <v>0</v>
      </c>
      <c r="Y75" s="55">
        <f t="shared" si="16"/>
        <v>0</v>
      </c>
      <c r="Z75" s="55">
        <f t="shared" si="17"/>
        <v>0</v>
      </c>
      <c r="AA75" s="8"/>
    </row>
    <row r="76" spans="1:27" s="9" customFormat="1" ht="21" customHeight="1" x14ac:dyDescent="0.25">
      <c r="A76" s="363"/>
      <c r="B76" s="8"/>
      <c r="D76" s="8"/>
      <c r="E76" s="8"/>
      <c r="F76" s="8"/>
      <c r="G76" s="8"/>
      <c r="H76" s="8"/>
      <c r="I76" s="8"/>
      <c r="J76" s="8">
        <f t="shared" si="2"/>
        <v>0</v>
      </c>
      <c r="K76" s="8"/>
      <c r="L76" s="58"/>
      <c r="M76" s="8">
        <f t="shared" si="10"/>
        <v>0</v>
      </c>
      <c r="N76" s="58"/>
      <c r="O76" s="58"/>
      <c r="P76" s="8">
        <f t="shared" si="11"/>
        <v>18</v>
      </c>
      <c r="Q76" s="59">
        <f t="shared" si="30"/>
        <v>0</v>
      </c>
      <c r="R76" s="59">
        <f t="shared" si="30"/>
        <v>0</v>
      </c>
      <c r="S76" s="59">
        <f t="shared" si="30"/>
        <v>0</v>
      </c>
      <c r="T76" s="59">
        <f t="shared" si="30"/>
        <v>0</v>
      </c>
      <c r="U76" s="59">
        <f t="shared" si="30"/>
        <v>0</v>
      </c>
      <c r="V76" s="55">
        <f t="shared" si="13"/>
        <v>0</v>
      </c>
      <c r="W76" s="55">
        <f t="shared" si="14"/>
        <v>0</v>
      </c>
      <c r="X76" s="55">
        <f t="shared" si="15"/>
        <v>0</v>
      </c>
      <c r="Y76" s="55">
        <f t="shared" si="16"/>
        <v>0</v>
      </c>
      <c r="Z76" s="55">
        <f t="shared" si="17"/>
        <v>0</v>
      </c>
      <c r="AA76" s="8"/>
    </row>
    <row r="77" spans="1:27" s="9" customFormat="1" ht="21" customHeight="1" x14ac:dyDescent="0.25">
      <c r="A77" s="363"/>
      <c r="B77" s="8"/>
      <c r="D77" s="8"/>
      <c r="E77" s="8"/>
      <c r="F77" s="8"/>
      <c r="G77" s="8"/>
      <c r="H77" s="8"/>
      <c r="I77" s="8"/>
      <c r="J77" s="8">
        <f t="shared" si="2"/>
        <v>0</v>
      </c>
      <c r="K77" s="8"/>
      <c r="L77" s="58"/>
      <c r="M77" s="8">
        <f t="shared" si="10"/>
        <v>0</v>
      </c>
      <c r="N77" s="58"/>
      <c r="O77" s="58"/>
      <c r="P77" s="8">
        <f t="shared" si="11"/>
        <v>18</v>
      </c>
      <c r="Q77" s="59">
        <f t="shared" si="30"/>
        <v>0</v>
      </c>
      <c r="R77" s="59">
        <f t="shared" si="30"/>
        <v>0</v>
      </c>
      <c r="S77" s="59">
        <f t="shared" si="30"/>
        <v>0</v>
      </c>
      <c r="T77" s="59">
        <f t="shared" si="30"/>
        <v>0</v>
      </c>
      <c r="U77" s="59">
        <f t="shared" si="30"/>
        <v>0</v>
      </c>
      <c r="V77" s="55">
        <f t="shared" si="13"/>
        <v>0</v>
      </c>
      <c r="W77" s="55">
        <f t="shared" si="14"/>
        <v>0</v>
      </c>
      <c r="X77" s="55">
        <f t="shared" si="15"/>
        <v>0</v>
      </c>
      <c r="Y77" s="55">
        <f t="shared" si="16"/>
        <v>0</v>
      </c>
      <c r="Z77" s="55">
        <f t="shared" si="17"/>
        <v>0</v>
      </c>
      <c r="AA77" s="8"/>
    </row>
    <row r="78" spans="1:27" s="186" customFormat="1" ht="21" customHeight="1" x14ac:dyDescent="0.25">
      <c r="A78" s="364"/>
      <c r="B78" s="89"/>
      <c r="D78" s="89"/>
      <c r="E78" s="89"/>
      <c r="F78" s="89"/>
      <c r="G78" s="89"/>
      <c r="H78" s="89"/>
      <c r="I78" s="89"/>
      <c r="J78" s="8">
        <f t="shared" si="2"/>
        <v>0</v>
      </c>
      <c r="K78" s="89"/>
      <c r="L78" s="58"/>
      <c r="M78" s="8">
        <f t="shared" si="10"/>
        <v>0</v>
      </c>
      <c r="N78" s="58"/>
      <c r="O78" s="58"/>
      <c r="P78" s="8">
        <f t="shared" si="11"/>
        <v>18</v>
      </c>
      <c r="Q78" s="59">
        <f t="shared" si="30"/>
        <v>0</v>
      </c>
      <c r="R78" s="59">
        <f t="shared" si="30"/>
        <v>0</v>
      </c>
      <c r="S78" s="59">
        <f t="shared" si="30"/>
        <v>0</v>
      </c>
      <c r="T78" s="59">
        <f t="shared" si="30"/>
        <v>0</v>
      </c>
      <c r="U78" s="59">
        <f t="shared" si="30"/>
        <v>0</v>
      </c>
      <c r="V78" s="55">
        <f t="shared" si="13"/>
        <v>0</v>
      </c>
      <c r="W78" s="55">
        <f t="shared" si="14"/>
        <v>0</v>
      </c>
      <c r="X78" s="55">
        <f t="shared" si="15"/>
        <v>0</v>
      </c>
      <c r="Y78" s="55">
        <f t="shared" si="16"/>
        <v>0</v>
      </c>
      <c r="Z78" s="55">
        <f t="shared" si="17"/>
        <v>0</v>
      </c>
      <c r="AA78" s="89"/>
    </row>
    <row r="79" spans="1:27" s="9" customFormat="1" ht="21" customHeight="1" x14ac:dyDescent="0.25">
      <c r="A79" s="363"/>
      <c r="B79" s="8"/>
      <c r="D79" s="8"/>
      <c r="E79" s="8"/>
      <c r="F79" s="8"/>
      <c r="G79" s="8"/>
      <c r="H79" s="8"/>
      <c r="I79" s="8"/>
      <c r="J79" s="8">
        <f t="shared" si="2"/>
        <v>0</v>
      </c>
      <c r="K79" s="8"/>
      <c r="L79" s="58"/>
      <c r="M79" s="8">
        <f t="shared" si="10"/>
        <v>0</v>
      </c>
      <c r="N79" s="58"/>
      <c r="O79" s="58"/>
      <c r="P79" s="8">
        <f t="shared" si="11"/>
        <v>18</v>
      </c>
      <c r="Q79" s="59">
        <f t="shared" si="30"/>
        <v>0</v>
      </c>
      <c r="R79" s="59">
        <f t="shared" si="30"/>
        <v>0</v>
      </c>
      <c r="S79" s="59">
        <f t="shared" si="30"/>
        <v>0</v>
      </c>
      <c r="T79" s="59">
        <f t="shared" si="30"/>
        <v>0</v>
      </c>
      <c r="U79" s="59">
        <f t="shared" si="30"/>
        <v>0</v>
      </c>
      <c r="V79" s="55">
        <f t="shared" si="13"/>
        <v>0</v>
      </c>
      <c r="W79" s="55">
        <f t="shared" si="14"/>
        <v>0</v>
      </c>
      <c r="X79" s="55">
        <f t="shared" si="15"/>
        <v>0</v>
      </c>
      <c r="Y79" s="55">
        <f t="shared" si="16"/>
        <v>0</v>
      </c>
      <c r="Z79" s="55">
        <f t="shared" si="17"/>
        <v>0</v>
      </c>
      <c r="AA79" s="8"/>
    </row>
    <row r="80" spans="1:27" s="9" customFormat="1" ht="21" customHeight="1" x14ac:dyDescent="0.25">
      <c r="A80" s="363"/>
      <c r="B80" s="8"/>
      <c r="D80" s="8"/>
      <c r="E80" s="8"/>
      <c r="F80" s="8"/>
      <c r="G80" s="8"/>
      <c r="H80" s="8"/>
      <c r="I80" s="8"/>
      <c r="J80" s="8">
        <f t="shared" si="2"/>
        <v>0</v>
      </c>
      <c r="K80" s="8"/>
      <c r="L80" s="58"/>
      <c r="M80" s="8">
        <f t="shared" si="10"/>
        <v>0</v>
      </c>
      <c r="N80" s="58"/>
      <c r="O80" s="58"/>
      <c r="P80" s="8">
        <f t="shared" si="11"/>
        <v>18</v>
      </c>
      <c r="Q80" s="59">
        <f t="shared" si="30"/>
        <v>0</v>
      </c>
      <c r="R80" s="59">
        <f t="shared" si="30"/>
        <v>0</v>
      </c>
      <c r="S80" s="59">
        <f t="shared" si="30"/>
        <v>0</v>
      </c>
      <c r="T80" s="59">
        <f t="shared" si="30"/>
        <v>0</v>
      </c>
      <c r="U80" s="59">
        <f t="shared" si="30"/>
        <v>0</v>
      </c>
      <c r="V80" s="55">
        <f t="shared" si="13"/>
        <v>0</v>
      </c>
      <c r="W80" s="55">
        <f t="shared" si="14"/>
        <v>0</v>
      </c>
      <c r="X80" s="55">
        <f t="shared" si="15"/>
        <v>0</v>
      </c>
      <c r="Y80" s="55">
        <f t="shared" si="16"/>
        <v>0</v>
      </c>
      <c r="Z80" s="55">
        <f t="shared" si="17"/>
        <v>0</v>
      </c>
      <c r="AA80" s="8"/>
    </row>
    <row r="81" spans="1:27" s="9" customFormat="1" ht="21" customHeight="1" x14ac:dyDescent="0.25">
      <c r="A81" s="363"/>
      <c r="B81" s="8"/>
      <c r="D81" s="8"/>
      <c r="E81" s="8"/>
      <c r="F81" s="8"/>
      <c r="G81" s="8"/>
      <c r="H81" s="8"/>
      <c r="I81" s="8"/>
      <c r="J81" s="8">
        <f t="shared" si="2"/>
        <v>0</v>
      </c>
      <c r="K81" s="8"/>
      <c r="L81" s="58"/>
      <c r="M81" s="8">
        <f t="shared" si="10"/>
        <v>0</v>
      </c>
      <c r="N81" s="58"/>
      <c r="O81" s="58"/>
      <c r="P81" s="8">
        <f t="shared" si="11"/>
        <v>18</v>
      </c>
      <c r="Q81" s="59">
        <f t="shared" si="30"/>
        <v>0</v>
      </c>
      <c r="R81" s="59">
        <f t="shared" si="30"/>
        <v>0</v>
      </c>
      <c r="S81" s="59">
        <f t="shared" si="30"/>
        <v>0</v>
      </c>
      <c r="T81" s="59">
        <f t="shared" si="30"/>
        <v>0</v>
      </c>
      <c r="U81" s="59">
        <f t="shared" si="30"/>
        <v>0</v>
      </c>
      <c r="V81" s="55">
        <f t="shared" si="13"/>
        <v>0</v>
      </c>
      <c r="W81" s="55">
        <f t="shared" si="14"/>
        <v>0</v>
      </c>
      <c r="X81" s="55">
        <f t="shared" si="15"/>
        <v>0</v>
      </c>
      <c r="Y81" s="55">
        <f t="shared" si="16"/>
        <v>0</v>
      </c>
      <c r="Z81" s="55">
        <f t="shared" si="17"/>
        <v>0</v>
      </c>
      <c r="AA81" s="8"/>
    </row>
    <row r="82" spans="1:27" s="9" customFormat="1" ht="21" customHeight="1" x14ac:dyDescent="0.25">
      <c r="A82" s="363"/>
      <c r="B82" s="8"/>
      <c r="D82" s="8"/>
      <c r="E82" s="8"/>
      <c r="F82" s="8"/>
      <c r="G82" s="8"/>
      <c r="H82" s="8"/>
      <c r="I82" s="8"/>
      <c r="J82" s="8">
        <f t="shared" si="2"/>
        <v>0</v>
      </c>
      <c r="K82" s="8"/>
      <c r="L82" s="58"/>
      <c r="M82" s="8">
        <f t="shared" si="10"/>
        <v>0</v>
      </c>
      <c r="N82" s="58"/>
      <c r="O82" s="58"/>
      <c r="P82" s="8">
        <f t="shared" si="11"/>
        <v>18</v>
      </c>
      <c r="Q82" s="59">
        <f t="shared" si="30"/>
        <v>0</v>
      </c>
      <c r="R82" s="59">
        <f t="shared" si="30"/>
        <v>0</v>
      </c>
      <c r="S82" s="59">
        <f t="shared" si="30"/>
        <v>0</v>
      </c>
      <c r="T82" s="59">
        <f t="shared" si="30"/>
        <v>0</v>
      </c>
      <c r="U82" s="59">
        <f t="shared" si="30"/>
        <v>0</v>
      </c>
      <c r="V82" s="55">
        <f t="shared" si="13"/>
        <v>0</v>
      </c>
      <c r="W82" s="55">
        <f t="shared" si="14"/>
        <v>0</v>
      </c>
      <c r="X82" s="55">
        <f t="shared" si="15"/>
        <v>0</v>
      </c>
      <c r="Y82" s="55">
        <f t="shared" si="16"/>
        <v>0</v>
      </c>
      <c r="Z82" s="55">
        <f t="shared" si="17"/>
        <v>0</v>
      </c>
      <c r="AA82" s="8"/>
    </row>
    <row r="83" spans="1:27" s="9" customFormat="1" ht="21" customHeight="1" x14ac:dyDescent="0.25">
      <c r="A83" s="363"/>
      <c r="B83" s="8"/>
      <c r="D83" s="8"/>
      <c r="E83" s="8"/>
      <c r="F83" s="8"/>
      <c r="G83" s="8"/>
      <c r="H83" s="8"/>
      <c r="I83" s="8"/>
      <c r="J83" s="8">
        <f t="shared" si="2"/>
        <v>0</v>
      </c>
      <c r="K83" s="8"/>
      <c r="L83" s="58"/>
      <c r="M83" s="8">
        <f t="shared" si="10"/>
        <v>0</v>
      </c>
      <c r="N83" s="58"/>
      <c r="O83" s="58"/>
      <c r="P83" s="8">
        <f t="shared" si="11"/>
        <v>18</v>
      </c>
      <c r="Q83" s="59">
        <f t="shared" si="30"/>
        <v>0</v>
      </c>
      <c r="R83" s="59">
        <f t="shared" si="30"/>
        <v>0</v>
      </c>
      <c r="S83" s="59">
        <f t="shared" si="30"/>
        <v>0</v>
      </c>
      <c r="T83" s="59">
        <f t="shared" si="30"/>
        <v>0</v>
      </c>
      <c r="U83" s="59">
        <f t="shared" si="30"/>
        <v>0</v>
      </c>
      <c r="V83" s="55">
        <f t="shared" si="13"/>
        <v>0</v>
      </c>
      <c r="W83" s="55">
        <f t="shared" si="14"/>
        <v>0</v>
      </c>
      <c r="X83" s="55">
        <f t="shared" si="15"/>
        <v>0</v>
      </c>
      <c r="Y83" s="55">
        <f t="shared" si="16"/>
        <v>0</v>
      </c>
      <c r="Z83" s="55">
        <f t="shared" si="17"/>
        <v>0</v>
      </c>
      <c r="AA83" s="8"/>
    </row>
    <row r="84" spans="1:27" s="9" customFormat="1" ht="21" customHeight="1" x14ac:dyDescent="0.25">
      <c r="A84" s="363"/>
      <c r="B84" s="8"/>
      <c r="D84" s="8"/>
      <c r="E84" s="8"/>
      <c r="F84" s="8"/>
      <c r="G84" s="8"/>
      <c r="H84" s="8"/>
      <c r="I84" s="8"/>
      <c r="J84" s="8">
        <f t="shared" si="2"/>
        <v>0</v>
      </c>
      <c r="K84" s="8"/>
      <c r="L84" s="58"/>
      <c r="M84" s="8">
        <f t="shared" si="10"/>
        <v>0</v>
      </c>
      <c r="N84" s="58"/>
      <c r="O84" s="58"/>
      <c r="P84" s="8">
        <f t="shared" si="11"/>
        <v>18</v>
      </c>
      <c r="Q84" s="59">
        <f t="shared" si="30"/>
        <v>0</v>
      </c>
      <c r="R84" s="59">
        <f t="shared" si="30"/>
        <v>0</v>
      </c>
      <c r="S84" s="59">
        <f t="shared" si="30"/>
        <v>0</v>
      </c>
      <c r="T84" s="59">
        <f t="shared" si="30"/>
        <v>0</v>
      </c>
      <c r="U84" s="59">
        <f t="shared" si="30"/>
        <v>0</v>
      </c>
      <c r="V84" s="55">
        <f t="shared" si="13"/>
        <v>0</v>
      </c>
      <c r="W84" s="55">
        <f t="shared" si="14"/>
        <v>0</v>
      </c>
      <c r="X84" s="55">
        <f t="shared" si="15"/>
        <v>0</v>
      </c>
      <c r="Y84" s="55">
        <f t="shared" si="16"/>
        <v>0</v>
      </c>
      <c r="Z84" s="55">
        <f t="shared" si="17"/>
        <v>0</v>
      </c>
      <c r="AA84" s="8"/>
    </row>
    <row r="85" spans="1:27" s="9" customFormat="1" ht="21" customHeight="1" x14ac:dyDescent="0.25">
      <c r="A85" s="363"/>
      <c r="B85" s="8"/>
      <c r="D85" s="8"/>
      <c r="E85" s="8"/>
      <c r="F85" s="8"/>
      <c r="G85" s="8"/>
      <c r="H85" s="8"/>
      <c r="I85" s="8"/>
      <c r="J85" s="8">
        <f t="shared" si="2"/>
        <v>0</v>
      </c>
      <c r="K85" s="8"/>
      <c r="L85" s="58"/>
      <c r="M85" s="8">
        <f t="shared" si="10"/>
        <v>0</v>
      </c>
      <c r="N85" s="58"/>
      <c r="O85" s="58"/>
      <c r="P85" s="8">
        <f t="shared" si="11"/>
        <v>18</v>
      </c>
      <c r="Q85" s="59">
        <f t="shared" si="30"/>
        <v>0</v>
      </c>
      <c r="R85" s="59">
        <f t="shared" si="30"/>
        <v>0</v>
      </c>
      <c r="S85" s="59">
        <f t="shared" si="30"/>
        <v>0</v>
      </c>
      <c r="T85" s="59">
        <f t="shared" si="30"/>
        <v>0</v>
      </c>
      <c r="U85" s="59">
        <f t="shared" si="30"/>
        <v>0</v>
      </c>
      <c r="V85" s="55">
        <f t="shared" si="13"/>
        <v>0</v>
      </c>
      <c r="W85" s="55">
        <f t="shared" si="14"/>
        <v>0</v>
      </c>
      <c r="X85" s="55">
        <f t="shared" si="15"/>
        <v>0</v>
      </c>
      <c r="Y85" s="55">
        <f t="shared" si="16"/>
        <v>0</v>
      </c>
      <c r="Z85" s="55">
        <f t="shared" si="17"/>
        <v>0</v>
      </c>
      <c r="AA85" s="8"/>
    </row>
    <row r="86" spans="1:27" s="9" customFormat="1" ht="21" customHeight="1" x14ac:dyDescent="0.25">
      <c r="A86" s="363"/>
      <c r="B86" s="8"/>
      <c r="D86" s="8"/>
      <c r="E86" s="8"/>
      <c r="F86" s="8"/>
      <c r="G86" s="8"/>
      <c r="H86" s="8"/>
      <c r="I86" s="8"/>
      <c r="J86" s="8">
        <f t="shared" si="2"/>
        <v>0</v>
      </c>
      <c r="K86" s="8"/>
      <c r="L86" s="58"/>
      <c r="M86" s="8">
        <f t="shared" si="10"/>
        <v>0</v>
      </c>
      <c r="N86" s="58"/>
      <c r="O86" s="58"/>
      <c r="P86" s="8">
        <f t="shared" si="11"/>
        <v>18</v>
      </c>
      <c r="Q86" s="59">
        <f t="shared" si="30"/>
        <v>0</v>
      </c>
      <c r="R86" s="59">
        <f t="shared" si="30"/>
        <v>0</v>
      </c>
      <c r="S86" s="59">
        <f t="shared" si="30"/>
        <v>0</v>
      </c>
      <c r="T86" s="59">
        <f t="shared" si="30"/>
        <v>0</v>
      </c>
      <c r="U86" s="59">
        <f t="shared" si="30"/>
        <v>0</v>
      </c>
      <c r="V86" s="55">
        <f t="shared" si="13"/>
        <v>0</v>
      </c>
      <c r="W86" s="55">
        <f t="shared" si="14"/>
        <v>0</v>
      </c>
      <c r="X86" s="55">
        <f t="shared" si="15"/>
        <v>0</v>
      </c>
      <c r="Y86" s="55">
        <f t="shared" si="16"/>
        <v>0</v>
      </c>
      <c r="Z86" s="55">
        <f t="shared" si="17"/>
        <v>0</v>
      </c>
      <c r="AA86" s="8"/>
    </row>
    <row r="87" spans="1:27" s="9" customFormat="1" ht="21" customHeight="1" x14ac:dyDescent="0.25">
      <c r="A87" s="363"/>
      <c r="B87" s="8"/>
      <c r="D87" s="8"/>
      <c r="E87" s="8"/>
      <c r="F87" s="8"/>
      <c r="G87" s="8"/>
      <c r="H87" s="8"/>
      <c r="I87" s="8"/>
      <c r="J87" s="8">
        <f t="shared" si="2"/>
        <v>0</v>
      </c>
      <c r="K87" s="8"/>
      <c r="L87" s="58"/>
      <c r="M87" s="8">
        <f t="shared" si="10"/>
        <v>0</v>
      </c>
      <c r="N87" s="58"/>
      <c r="O87" s="58"/>
      <c r="P87" s="8">
        <f t="shared" si="11"/>
        <v>18</v>
      </c>
      <c r="Q87" s="59">
        <f t="shared" si="30"/>
        <v>0</v>
      </c>
      <c r="R87" s="59">
        <f t="shared" si="30"/>
        <v>0</v>
      </c>
      <c r="S87" s="59">
        <f t="shared" si="30"/>
        <v>0</v>
      </c>
      <c r="T87" s="59">
        <f t="shared" si="30"/>
        <v>0</v>
      </c>
      <c r="U87" s="59">
        <f t="shared" si="30"/>
        <v>0</v>
      </c>
      <c r="V87" s="55">
        <f t="shared" si="13"/>
        <v>0</v>
      </c>
      <c r="W87" s="55">
        <f t="shared" si="14"/>
        <v>0</v>
      </c>
      <c r="X87" s="55">
        <f t="shared" si="15"/>
        <v>0</v>
      </c>
      <c r="Y87" s="55">
        <f t="shared" si="16"/>
        <v>0</v>
      </c>
      <c r="Z87" s="55">
        <f t="shared" si="17"/>
        <v>0</v>
      </c>
      <c r="AA87" s="8"/>
    </row>
    <row r="88" spans="1:27" s="9" customFormat="1" ht="21" customHeight="1" x14ac:dyDescent="0.25">
      <c r="A88" s="363"/>
      <c r="B88" s="8"/>
      <c r="D88" s="8"/>
      <c r="E88" s="8"/>
      <c r="F88" s="8"/>
      <c r="G88" s="8"/>
      <c r="H88" s="8"/>
      <c r="I88" s="8"/>
      <c r="J88" s="8">
        <f t="shared" si="2"/>
        <v>0</v>
      </c>
      <c r="K88" s="8"/>
      <c r="L88" s="58"/>
      <c r="M88" s="8">
        <f t="shared" si="10"/>
        <v>0</v>
      </c>
      <c r="N88" s="58"/>
      <c r="O88" s="58"/>
      <c r="P88" s="8">
        <f t="shared" si="11"/>
        <v>18</v>
      </c>
      <c r="Q88" s="59">
        <f t="shared" si="30"/>
        <v>0</v>
      </c>
      <c r="R88" s="59">
        <f t="shared" si="30"/>
        <v>0</v>
      </c>
      <c r="S88" s="59">
        <f t="shared" si="30"/>
        <v>0</v>
      </c>
      <c r="T88" s="59">
        <f t="shared" si="30"/>
        <v>0</v>
      </c>
      <c r="U88" s="59">
        <f t="shared" si="30"/>
        <v>0</v>
      </c>
      <c r="V88" s="55">
        <f t="shared" si="13"/>
        <v>0</v>
      </c>
      <c r="W88" s="55">
        <f t="shared" si="14"/>
        <v>0</v>
      </c>
      <c r="X88" s="55">
        <f t="shared" si="15"/>
        <v>0</v>
      </c>
      <c r="Y88" s="55">
        <f t="shared" si="16"/>
        <v>0</v>
      </c>
      <c r="Z88" s="55">
        <f t="shared" si="17"/>
        <v>0</v>
      </c>
      <c r="AA88" s="8"/>
    </row>
    <row r="89" spans="1:27" s="9" customFormat="1" ht="21" customHeight="1" x14ac:dyDescent="0.25">
      <c r="A89" s="363"/>
      <c r="B89" s="8"/>
      <c r="D89" s="8"/>
      <c r="E89" s="8"/>
      <c r="F89" s="8"/>
      <c r="G89" s="8"/>
      <c r="H89" s="8"/>
      <c r="I89" s="8"/>
      <c r="J89" s="8">
        <f t="shared" si="2"/>
        <v>0</v>
      </c>
      <c r="K89" s="8"/>
      <c r="L89" s="58"/>
      <c r="M89" s="8">
        <f t="shared" si="10"/>
        <v>0</v>
      </c>
      <c r="N89" s="58"/>
      <c r="O89" s="58"/>
      <c r="P89" s="8">
        <f t="shared" si="11"/>
        <v>18</v>
      </c>
      <c r="Q89" s="59">
        <f t="shared" si="30"/>
        <v>0</v>
      </c>
      <c r="R89" s="59">
        <f t="shared" si="30"/>
        <v>0</v>
      </c>
      <c r="S89" s="59">
        <f t="shared" si="30"/>
        <v>0</v>
      </c>
      <c r="T89" s="59">
        <f t="shared" si="30"/>
        <v>0</v>
      </c>
      <c r="U89" s="59">
        <f t="shared" si="30"/>
        <v>0</v>
      </c>
      <c r="V89" s="55">
        <f t="shared" si="13"/>
        <v>0</v>
      </c>
      <c r="W89" s="55">
        <f t="shared" si="14"/>
        <v>0</v>
      </c>
      <c r="X89" s="55">
        <f t="shared" si="15"/>
        <v>0</v>
      </c>
      <c r="Y89" s="55">
        <f t="shared" si="16"/>
        <v>0</v>
      </c>
      <c r="Z89" s="55">
        <f t="shared" si="17"/>
        <v>0</v>
      </c>
      <c r="AA89" s="8"/>
    </row>
    <row r="90" spans="1:27" s="9" customFormat="1" ht="21" customHeight="1" x14ac:dyDescent="0.25">
      <c r="A90" s="363"/>
      <c r="B90" s="8"/>
      <c r="D90" s="8"/>
      <c r="E90" s="8"/>
      <c r="F90" s="8"/>
      <c r="G90" s="8"/>
      <c r="H90" s="8"/>
      <c r="I90" s="8"/>
      <c r="J90" s="8">
        <f t="shared" si="2"/>
        <v>0</v>
      </c>
      <c r="K90" s="8"/>
      <c r="L90" s="58"/>
      <c r="M90" s="8">
        <f t="shared" si="10"/>
        <v>0</v>
      </c>
      <c r="N90" s="58"/>
      <c r="O90" s="58"/>
      <c r="P90" s="8">
        <f t="shared" si="11"/>
        <v>18</v>
      </c>
      <c r="Q90" s="59">
        <f t="shared" si="30"/>
        <v>0</v>
      </c>
      <c r="R90" s="59">
        <f t="shared" si="30"/>
        <v>0</v>
      </c>
      <c r="S90" s="59">
        <f t="shared" si="30"/>
        <v>0</v>
      </c>
      <c r="T90" s="59">
        <f t="shared" si="30"/>
        <v>0</v>
      </c>
      <c r="U90" s="59">
        <f t="shared" si="30"/>
        <v>0</v>
      </c>
      <c r="V90" s="55">
        <f t="shared" si="13"/>
        <v>0</v>
      </c>
      <c r="W90" s="55">
        <f t="shared" si="14"/>
        <v>0</v>
      </c>
      <c r="X90" s="55">
        <f t="shared" si="15"/>
        <v>0</v>
      </c>
      <c r="Y90" s="55">
        <f t="shared" si="16"/>
        <v>0</v>
      </c>
      <c r="Z90" s="55">
        <f t="shared" si="17"/>
        <v>0</v>
      </c>
      <c r="AA90" s="8"/>
    </row>
    <row r="91" spans="1:27" s="9" customFormat="1" ht="21" customHeight="1" x14ac:dyDescent="0.25">
      <c r="A91" s="363"/>
      <c r="B91" s="8"/>
      <c r="D91" s="8"/>
      <c r="E91" s="8"/>
      <c r="F91" s="8"/>
      <c r="G91" s="8"/>
      <c r="H91" s="8"/>
      <c r="I91" s="8"/>
      <c r="J91" s="8">
        <f t="shared" si="2"/>
        <v>0</v>
      </c>
      <c r="K91" s="8"/>
      <c r="L91" s="58"/>
      <c r="M91" s="8">
        <f t="shared" si="10"/>
        <v>0</v>
      </c>
      <c r="N91" s="58"/>
      <c r="O91" s="58"/>
      <c r="P91" s="8">
        <f t="shared" si="11"/>
        <v>18</v>
      </c>
      <c r="Q91" s="59">
        <f t="shared" si="30"/>
        <v>0</v>
      </c>
      <c r="R91" s="59">
        <f t="shared" si="30"/>
        <v>0</v>
      </c>
      <c r="S91" s="59">
        <f t="shared" si="30"/>
        <v>0</v>
      </c>
      <c r="T91" s="59">
        <f t="shared" si="30"/>
        <v>0</v>
      </c>
      <c r="U91" s="59">
        <f t="shared" si="30"/>
        <v>0</v>
      </c>
      <c r="V91" s="55">
        <f t="shared" si="13"/>
        <v>0</v>
      </c>
      <c r="W91" s="55">
        <f t="shared" si="14"/>
        <v>0</v>
      </c>
      <c r="X91" s="55">
        <f t="shared" si="15"/>
        <v>0</v>
      </c>
      <c r="Y91" s="55">
        <f t="shared" si="16"/>
        <v>0</v>
      </c>
      <c r="Z91" s="55">
        <f t="shared" si="17"/>
        <v>0</v>
      </c>
      <c r="AA91" s="8"/>
    </row>
    <row r="92" spans="1:27" s="9" customFormat="1" ht="21" customHeight="1" x14ac:dyDescent="0.25">
      <c r="A92" s="363"/>
      <c r="B92" s="8"/>
      <c r="D92" s="8"/>
      <c r="E92" s="8"/>
      <c r="F92" s="8"/>
      <c r="G92" s="8"/>
      <c r="H92" s="8"/>
      <c r="I92" s="8"/>
      <c r="J92" s="8">
        <f t="shared" si="2"/>
        <v>0</v>
      </c>
      <c r="K92" s="8"/>
      <c r="L92" s="58"/>
      <c r="M92" s="8">
        <f t="shared" si="10"/>
        <v>0</v>
      </c>
      <c r="N92" s="58"/>
      <c r="O92" s="58"/>
      <c r="P92" s="8">
        <f t="shared" si="11"/>
        <v>18</v>
      </c>
      <c r="Q92" s="59">
        <f t="shared" si="30"/>
        <v>0</v>
      </c>
      <c r="R92" s="59">
        <f t="shared" si="30"/>
        <v>0</v>
      </c>
      <c r="S92" s="59">
        <f t="shared" si="30"/>
        <v>0</v>
      </c>
      <c r="T92" s="59">
        <f t="shared" si="30"/>
        <v>0</v>
      </c>
      <c r="U92" s="59">
        <f t="shared" si="30"/>
        <v>0</v>
      </c>
      <c r="V92" s="55">
        <f t="shared" si="13"/>
        <v>0</v>
      </c>
      <c r="W92" s="55">
        <f t="shared" si="14"/>
        <v>0</v>
      </c>
      <c r="X92" s="55">
        <f t="shared" si="15"/>
        <v>0</v>
      </c>
      <c r="Y92" s="55">
        <f t="shared" si="16"/>
        <v>0</v>
      </c>
      <c r="Z92" s="55">
        <f t="shared" si="17"/>
        <v>0</v>
      </c>
      <c r="AA92" s="8"/>
    </row>
    <row r="93" spans="1:27" s="9" customFormat="1" ht="21" customHeight="1" x14ac:dyDescent="0.25">
      <c r="A93" s="363"/>
      <c r="B93" s="8"/>
      <c r="D93" s="8"/>
      <c r="E93" s="8"/>
      <c r="F93" s="8"/>
      <c r="G93" s="8"/>
      <c r="H93" s="8"/>
      <c r="I93" s="8"/>
      <c r="J93" s="8">
        <f t="shared" si="2"/>
        <v>0</v>
      </c>
      <c r="K93" s="8"/>
      <c r="L93" s="58"/>
      <c r="M93" s="8">
        <f t="shared" si="10"/>
        <v>0</v>
      </c>
      <c r="N93" s="58"/>
      <c r="O93" s="58"/>
      <c r="P93" s="8">
        <f t="shared" si="11"/>
        <v>18</v>
      </c>
      <c r="Q93" s="59">
        <f t="shared" si="30"/>
        <v>0</v>
      </c>
      <c r="R93" s="59">
        <f t="shared" si="30"/>
        <v>0</v>
      </c>
      <c r="S93" s="59">
        <f t="shared" si="30"/>
        <v>0</v>
      </c>
      <c r="T93" s="59">
        <f t="shared" si="30"/>
        <v>0</v>
      </c>
      <c r="U93" s="59">
        <f t="shared" si="30"/>
        <v>0</v>
      </c>
      <c r="V93" s="55">
        <f t="shared" si="13"/>
        <v>0</v>
      </c>
      <c r="W93" s="55">
        <f t="shared" si="14"/>
        <v>0</v>
      </c>
      <c r="X93" s="55">
        <f t="shared" si="15"/>
        <v>0</v>
      </c>
      <c r="Y93" s="55">
        <f t="shared" si="16"/>
        <v>0</v>
      </c>
      <c r="Z93" s="55">
        <f t="shared" si="17"/>
        <v>0</v>
      </c>
      <c r="AA93" s="8"/>
    </row>
    <row r="94" spans="1:27" s="9" customFormat="1" ht="21" customHeight="1" x14ac:dyDescent="0.25">
      <c r="A94" s="363"/>
      <c r="B94" s="8"/>
      <c r="D94" s="8"/>
      <c r="E94" s="8"/>
      <c r="F94" s="8"/>
      <c r="G94" s="8"/>
      <c r="H94" s="8"/>
      <c r="I94" s="8"/>
      <c r="J94" s="8">
        <f t="shared" ref="J94:J157" si="31">+IF(D94=1,(G94-H94-I94),IF(D94=2,(G94-H94-I94),0))</f>
        <v>0</v>
      </c>
      <c r="K94" s="8"/>
      <c r="L94" s="58"/>
      <c r="M94" s="8">
        <f t="shared" si="10"/>
        <v>0</v>
      </c>
      <c r="N94" s="58"/>
      <c r="O94" s="58"/>
      <c r="P94" s="8">
        <f t="shared" si="11"/>
        <v>18</v>
      </c>
      <c r="Q94" s="59">
        <f t="shared" si="30"/>
        <v>0</v>
      </c>
      <c r="R94" s="59">
        <f t="shared" si="30"/>
        <v>0</v>
      </c>
      <c r="S94" s="59">
        <f t="shared" si="30"/>
        <v>0</v>
      </c>
      <c r="T94" s="59">
        <f t="shared" si="30"/>
        <v>0</v>
      </c>
      <c r="U94" s="59">
        <f t="shared" si="30"/>
        <v>0</v>
      </c>
      <c r="V94" s="55">
        <f t="shared" si="13"/>
        <v>0</v>
      </c>
      <c r="W94" s="55">
        <f t="shared" si="14"/>
        <v>0</v>
      </c>
      <c r="X94" s="55">
        <f t="shared" si="15"/>
        <v>0</v>
      </c>
      <c r="Y94" s="55">
        <f t="shared" si="16"/>
        <v>0</v>
      </c>
      <c r="Z94" s="55">
        <f t="shared" si="17"/>
        <v>0</v>
      </c>
      <c r="AA94" s="8"/>
    </row>
    <row r="95" spans="1:27" s="9" customFormat="1" ht="21" customHeight="1" x14ac:dyDescent="0.25">
      <c r="A95" s="363"/>
      <c r="B95" s="8"/>
      <c r="D95" s="8"/>
      <c r="E95" s="8"/>
      <c r="F95" s="8"/>
      <c r="G95" s="8"/>
      <c r="H95" s="8"/>
      <c r="I95" s="8"/>
      <c r="J95" s="8">
        <f t="shared" si="31"/>
        <v>0</v>
      </c>
      <c r="K95" s="8"/>
      <c r="L95" s="58"/>
      <c r="M95" s="8">
        <f t="shared" ref="M95:M158" si="32">+L95*12</f>
        <v>0</v>
      </c>
      <c r="N95" s="58"/>
      <c r="O95" s="58"/>
      <c r="P95" s="8">
        <f t="shared" ref="P95:P158" si="33">+N95+O95+18</f>
        <v>18</v>
      </c>
      <c r="Q95" s="59">
        <f t="shared" ref="Q95:U126" si="34">IFERROR(IF(AND((Q$162-$P95)/$M95&gt;0,(Q$162-$P95)/$M95&lt;1),(Q$162-$P95)/$M95,IF((Q$162-$P95)/$M95&gt;0,1,0)),0)</f>
        <v>0</v>
      </c>
      <c r="R95" s="59">
        <f t="shared" si="34"/>
        <v>0</v>
      </c>
      <c r="S95" s="59">
        <f t="shared" si="34"/>
        <v>0</v>
      </c>
      <c r="T95" s="59">
        <f t="shared" si="34"/>
        <v>0</v>
      </c>
      <c r="U95" s="59">
        <f t="shared" si="34"/>
        <v>0</v>
      </c>
      <c r="V95" s="55">
        <f t="shared" ref="V95:V158" si="35">Q95*($G95-$H95)</f>
        <v>0</v>
      </c>
      <c r="W95" s="55">
        <f t="shared" ref="W95:W158" si="36">R95*($G95-$H95)-V95</f>
        <v>0</v>
      </c>
      <c r="X95" s="55">
        <f t="shared" ref="X95:X158" si="37">S95*($G95-$H95)-SUM(V95:W95)</f>
        <v>0</v>
      </c>
      <c r="Y95" s="55">
        <f t="shared" ref="Y95:Y158" si="38">T95*($G95-$H95)-SUM(V95:X95)</f>
        <v>0</v>
      </c>
      <c r="Z95" s="55">
        <f t="shared" ref="Z95:Z158" si="39">U95*($G95-$H95)-SUM(V95:Y95)</f>
        <v>0</v>
      </c>
      <c r="AA95" s="8"/>
    </row>
    <row r="96" spans="1:27" s="9" customFormat="1" ht="21" customHeight="1" x14ac:dyDescent="0.25">
      <c r="A96" s="363"/>
      <c r="B96" s="8"/>
      <c r="D96" s="8"/>
      <c r="E96" s="8"/>
      <c r="F96" s="8"/>
      <c r="G96" s="8"/>
      <c r="H96" s="8"/>
      <c r="I96" s="8"/>
      <c r="J96" s="8">
        <f t="shared" si="31"/>
        <v>0</v>
      </c>
      <c r="K96" s="8"/>
      <c r="L96" s="58"/>
      <c r="M96" s="8">
        <f t="shared" si="32"/>
        <v>0</v>
      </c>
      <c r="N96" s="58"/>
      <c r="O96" s="58"/>
      <c r="P96" s="8">
        <f t="shared" si="33"/>
        <v>18</v>
      </c>
      <c r="Q96" s="59">
        <f t="shared" si="34"/>
        <v>0</v>
      </c>
      <c r="R96" s="59">
        <f t="shared" si="34"/>
        <v>0</v>
      </c>
      <c r="S96" s="59">
        <f t="shared" si="34"/>
        <v>0</v>
      </c>
      <c r="T96" s="59">
        <f t="shared" si="34"/>
        <v>0</v>
      </c>
      <c r="U96" s="59">
        <f t="shared" si="34"/>
        <v>0</v>
      </c>
      <c r="V96" s="55">
        <f t="shared" si="35"/>
        <v>0</v>
      </c>
      <c r="W96" s="55">
        <f t="shared" si="36"/>
        <v>0</v>
      </c>
      <c r="X96" s="55">
        <f t="shared" si="37"/>
        <v>0</v>
      </c>
      <c r="Y96" s="55">
        <f t="shared" si="38"/>
        <v>0</v>
      </c>
      <c r="Z96" s="55">
        <f t="shared" si="39"/>
        <v>0</v>
      </c>
      <c r="AA96" s="8"/>
    </row>
    <row r="97" spans="1:27" s="9" customFormat="1" ht="21" customHeight="1" x14ac:dyDescent="0.25">
      <c r="A97" s="363"/>
      <c r="B97" s="8"/>
      <c r="D97" s="8"/>
      <c r="E97" s="8"/>
      <c r="F97" s="8"/>
      <c r="G97" s="8"/>
      <c r="H97" s="8"/>
      <c r="I97" s="8"/>
      <c r="J97" s="8">
        <f t="shared" si="31"/>
        <v>0</v>
      </c>
      <c r="K97" s="8"/>
      <c r="L97" s="58"/>
      <c r="M97" s="8">
        <f t="shared" si="32"/>
        <v>0</v>
      </c>
      <c r="N97" s="58"/>
      <c r="O97" s="58"/>
      <c r="P97" s="8">
        <f t="shared" si="33"/>
        <v>18</v>
      </c>
      <c r="Q97" s="59">
        <f t="shared" si="34"/>
        <v>0</v>
      </c>
      <c r="R97" s="59">
        <f t="shared" si="34"/>
        <v>0</v>
      </c>
      <c r="S97" s="59">
        <f t="shared" si="34"/>
        <v>0</v>
      </c>
      <c r="T97" s="59">
        <f t="shared" si="34"/>
        <v>0</v>
      </c>
      <c r="U97" s="59">
        <f t="shared" si="34"/>
        <v>0</v>
      </c>
      <c r="V97" s="55">
        <f t="shared" si="35"/>
        <v>0</v>
      </c>
      <c r="W97" s="55">
        <f t="shared" si="36"/>
        <v>0</v>
      </c>
      <c r="X97" s="55">
        <f t="shared" si="37"/>
        <v>0</v>
      </c>
      <c r="Y97" s="55">
        <f t="shared" si="38"/>
        <v>0</v>
      </c>
      <c r="Z97" s="55">
        <f t="shared" si="39"/>
        <v>0</v>
      </c>
      <c r="AA97" s="8"/>
    </row>
    <row r="98" spans="1:27" s="9" customFormat="1" ht="21" customHeight="1" x14ac:dyDescent="0.25">
      <c r="A98" s="363"/>
      <c r="B98" s="8"/>
      <c r="D98" s="8"/>
      <c r="E98" s="8"/>
      <c r="F98" s="8"/>
      <c r="G98" s="8"/>
      <c r="H98" s="8"/>
      <c r="I98" s="8"/>
      <c r="J98" s="8">
        <f t="shared" si="31"/>
        <v>0</v>
      </c>
      <c r="K98" s="8"/>
      <c r="L98" s="58"/>
      <c r="M98" s="8">
        <f t="shared" si="32"/>
        <v>0</v>
      </c>
      <c r="N98" s="58"/>
      <c r="O98" s="58"/>
      <c r="P98" s="8">
        <f t="shared" si="33"/>
        <v>18</v>
      </c>
      <c r="Q98" s="59">
        <f t="shared" si="34"/>
        <v>0</v>
      </c>
      <c r="R98" s="59">
        <f t="shared" si="34"/>
        <v>0</v>
      </c>
      <c r="S98" s="59">
        <f t="shared" si="34"/>
        <v>0</v>
      </c>
      <c r="T98" s="59">
        <f t="shared" si="34"/>
        <v>0</v>
      </c>
      <c r="U98" s="59">
        <f t="shared" si="34"/>
        <v>0</v>
      </c>
      <c r="V98" s="55">
        <f t="shared" si="35"/>
        <v>0</v>
      </c>
      <c r="W98" s="55">
        <f t="shared" si="36"/>
        <v>0</v>
      </c>
      <c r="X98" s="55">
        <f t="shared" si="37"/>
        <v>0</v>
      </c>
      <c r="Y98" s="55">
        <f t="shared" si="38"/>
        <v>0</v>
      </c>
      <c r="Z98" s="55">
        <f t="shared" si="39"/>
        <v>0</v>
      </c>
      <c r="AA98" s="8"/>
    </row>
    <row r="99" spans="1:27" s="186" customFormat="1" ht="21" customHeight="1" x14ac:dyDescent="0.25">
      <c r="A99" s="364"/>
      <c r="B99" s="89"/>
      <c r="D99" s="89"/>
      <c r="E99" s="89"/>
      <c r="F99" s="89"/>
      <c r="G99" s="111"/>
      <c r="H99" s="111"/>
      <c r="I99" s="89"/>
      <c r="J99" s="8">
        <f t="shared" si="31"/>
        <v>0</v>
      </c>
      <c r="K99" s="89"/>
      <c r="L99" s="58"/>
      <c r="M99" s="8">
        <f t="shared" si="32"/>
        <v>0</v>
      </c>
      <c r="N99" s="58"/>
      <c r="O99" s="58"/>
      <c r="P99" s="8">
        <f t="shared" si="33"/>
        <v>18</v>
      </c>
      <c r="Q99" s="59">
        <f t="shared" si="34"/>
        <v>0</v>
      </c>
      <c r="R99" s="59">
        <f t="shared" si="34"/>
        <v>0</v>
      </c>
      <c r="S99" s="59">
        <f t="shared" si="34"/>
        <v>0</v>
      </c>
      <c r="T99" s="59">
        <f t="shared" si="34"/>
        <v>0</v>
      </c>
      <c r="U99" s="59">
        <f t="shared" si="34"/>
        <v>0</v>
      </c>
      <c r="V99" s="55">
        <f t="shared" si="35"/>
        <v>0</v>
      </c>
      <c r="W99" s="55">
        <f t="shared" si="36"/>
        <v>0</v>
      </c>
      <c r="X99" s="55">
        <f t="shared" si="37"/>
        <v>0</v>
      </c>
      <c r="Y99" s="55">
        <f t="shared" si="38"/>
        <v>0</v>
      </c>
      <c r="Z99" s="55">
        <f t="shared" si="39"/>
        <v>0</v>
      </c>
      <c r="AA99" s="89"/>
    </row>
    <row r="100" spans="1:27" s="186" customFormat="1" ht="21" customHeight="1" x14ac:dyDescent="0.25">
      <c r="A100" s="364"/>
      <c r="B100" s="89"/>
      <c r="D100" s="89"/>
      <c r="E100" s="89"/>
      <c r="F100" s="89"/>
      <c r="G100" s="111"/>
      <c r="H100" s="111"/>
      <c r="I100" s="89"/>
      <c r="J100" s="8">
        <f t="shared" si="31"/>
        <v>0</v>
      </c>
      <c r="K100" s="89"/>
      <c r="L100" s="58"/>
      <c r="M100" s="8">
        <f t="shared" si="32"/>
        <v>0</v>
      </c>
      <c r="N100" s="58"/>
      <c r="O100" s="58"/>
      <c r="P100" s="8">
        <f t="shared" si="33"/>
        <v>18</v>
      </c>
      <c r="Q100" s="59">
        <f t="shared" si="34"/>
        <v>0</v>
      </c>
      <c r="R100" s="59">
        <f t="shared" si="34"/>
        <v>0</v>
      </c>
      <c r="S100" s="59">
        <f t="shared" si="34"/>
        <v>0</v>
      </c>
      <c r="T100" s="59">
        <f t="shared" si="34"/>
        <v>0</v>
      </c>
      <c r="U100" s="59">
        <f t="shared" si="34"/>
        <v>0</v>
      </c>
      <c r="V100" s="55">
        <f t="shared" si="35"/>
        <v>0</v>
      </c>
      <c r="W100" s="55">
        <f t="shared" si="36"/>
        <v>0</v>
      </c>
      <c r="X100" s="55">
        <f t="shared" si="37"/>
        <v>0</v>
      </c>
      <c r="Y100" s="55">
        <f t="shared" si="38"/>
        <v>0</v>
      </c>
      <c r="Z100" s="55">
        <f t="shared" si="39"/>
        <v>0</v>
      </c>
      <c r="AA100" s="89"/>
    </row>
    <row r="101" spans="1:27" s="186" customFormat="1" ht="21" customHeight="1" x14ac:dyDescent="0.25">
      <c r="A101" s="364"/>
      <c r="B101" s="89"/>
      <c r="D101" s="89"/>
      <c r="E101" s="89"/>
      <c r="F101" s="89"/>
      <c r="G101" s="111"/>
      <c r="H101" s="111"/>
      <c r="I101" s="89"/>
      <c r="J101" s="8">
        <f t="shared" si="31"/>
        <v>0</v>
      </c>
      <c r="K101" s="89"/>
      <c r="L101" s="58"/>
      <c r="M101" s="8">
        <f t="shared" si="32"/>
        <v>0</v>
      </c>
      <c r="N101" s="58"/>
      <c r="O101" s="58"/>
      <c r="P101" s="8">
        <f t="shared" si="33"/>
        <v>18</v>
      </c>
      <c r="Q101" s="59">
        <f t="shared" si="34"/>
        <v>0</v>
      </c>
      <c r="R101" s="59">
        <f t="shared" si="34"/>
        <v>0</v>
      </c>
      <c r="S101" s="59">
        <f t="shared" si="34"/>
        <v>0</v>
      </c>
      <c r="T101" s="59">
        <f t="shared" si="34"/>
        <v>0</v>
      </c>
      <c r="U101" s="59">
        <f t="shared" si="34"/>
        <v>0</v>
      </c>
      <c r="V101" s="55">
        <f t="shared" si="35"/>
        <v>0</v>
      </c>
      <c r="W101" s="55">
        <f t="shared" si="36"/>
        <v>0</v>
      </c>
      <c r="X101" s="55">
        <f t="shared" si="37"/>
        <v>0</v>
      </c>
      <c r="Y101" s="55">
        <f t="shared" si="38"/>
        <v>0</v>
      </c>
      <c r="Z101" s="55">
        <f t="shared" si="39"/>
        <v>0</v>
      </c>
      <c r="AA101" s="89"/>
    </row>
    <row r="102" spans="1:27" s="186" customFormat="1" ht="21" customHeight="1" x14ac:dyDescent="0.25">
      <c r="A102" s="364"/>
      <c r="B102" s="89"/>
      <c r="D102" s="89"/>
      <c r="E102" s="89"/>
      <c r="F102" s="89"/>
      <c r="G102" s="111"/>
      <c r="H102" s="111"/>
      <c r="I102" s="89"/>
      <c r="J102" s="8">
        <f t="shared" si="31"/>
        <v>0</v>
      </c>
      <c r="K102" s="89"/>
      <c r="L102" s="58"/>
      <c r="M102" s="8">
        <f t="shared" si="32"/>
        <v>0</v>
      </c>
      <c r="N102" s="58"/>
      <c r="O102" s="58"/>
      <c r="P102" s="8">
        <f t="shared" si="33"/>
        <v>18</v>
      </c>
      <c r="Q102" s="59">
        <f t="shared" si="34"/>
        <v>0</v>
      </c>
      <c r="R102" s="59">
        <f t="shared" si="34"/>
        <v>0</v>
      </c>
      <c r="S102" s="59">
        <f t="shared" si="34"/>
        <v>0</v>
      </c>
      <c r="T102" s="59">
        <f t="shared" si="34"/>
        <v>0</v>
      </c>
      <c r="U102" s="59">
        <f t="shared" si="34"/>
        <v>0</v>
      </c>
      <c r="V102" s="55">
        <f t="shared" si="35"/>
        <v>0</v>
      </c>
      <c r="W102" s="55">
        <f t="shared" si="36"/>
        <v>0</v>
      </c>
      <c r="X102" s="55">
        <f t="shared" si="37"/>
        <v>0</v>
      </c>
      <c r="Y102" s="55">
        <f t="shared" si="38"/>
        <v>0</v>
      </c>
      <c r="Z102" s="55">
        <f t="shared" si="39"/>
        <v>0</v>
      </c>
      <c r="AA102" s="89"/>
    </row>
    <row r="103" spans="1:27" s="186" customFormat="1" ht="21" customHeight="1" x14ac:dyDescent="0.25">
      <c r="A103" s="364"/>
      <c r="B103" s="89"/>
      <c r="D103" s="89"/>
      <c r="E103" s="89"/>
      <c r="F103" s="89"/>
      <c r="G103" s="111"/>
      <c r="H103" s="111"/>
      <c r="I103" s="89"/>
      <c r="J103" s="8">
        <f t="shared" si="31"/>
        <v>0</v>
      </c>
      <c r="K103" s="89"/>
      <c r="L103" s="58"/>
      <c r="M103" s="8">
        <f t="shared" si="32"/>
        <v>0</v>
      </c>
      <c r="N103" s="58"/>
      <c r="O103" s="58"/>
      <c r="P103" s="8">
        <f t="shared" si="33"/>
        <v>18</v>
      </c>
      <c r="Q103" s="59">
        <f t="shared" si="34"/>
        <v>0</v>
      </c>
      <c r="R103" s="59">
        <f t="shared" si="34"/>
        <v>0</v>
      </c>
      <c r="S103" s="59">
        <f t="shared" si="34"/>
        <v>0</v>
      </c>
      <c r="T103" s="59">
        <f t="shared" si="34"/>
        <v>0</v>
      </c>
      <c r="U103" s="59">
        <f t="shared" si="34"/>
        <v>0</v>
      </c>
      <c r="V103" s="55">
        <f t="shared" si="35"/>
        <v>0</v>
      </c>
      <c r="W103" s="55">
        <f t="shared" si="36"/>
        <v>0</v>
      </c>
      <c r="X103" s="55">
        <f t="shared" si="37"/>
        <v>0</v>
      </c>
      <c r="Y103" s="55">
        <f t="shared" si="38"/>
        <v>0</v>
      </c>
      <c r="Z103" s="55">
        <f t="shared" si="39"/>
        <v>0</v>
      </c>
      <c r="AA103" s="89"/>
    </row>
    <row r="104" spans="1:27" s="186" customFormat="1" ht="21" customHeight="1" x14ac:dyDescent="0.25">
      <c r="A104" s="364"/>
      <c r="B104" s="89"/>
      <c r="D104" s="89"/>
      <c r="E104" s="89"/>
      <c r="F104" s="89"/>
      <c r="G104" s="111"/>
      <c r="H104" s="111"/>
      <c r="I104" s="89"/>
      <c r="J104" s="8">
        <f t="shared" si="31"/>
        <v>0</v>
      </c>
      <c r="K104" s="89"/>
      <c r="L104" s="58"/>
      <c r="M104" s="8">
        <f t="shared" si="32"/>
        <v>0</v>
      </c>
      <c r="N104" s="58"/>
      <c r="O104" s="58"/>
      <c r="P104" s="8">
        <f t="shared" si="33"/>
        <v>18</v>
      </c>
      <c r="Q104" s="59">
        <f t="shared" si="34"/>
        <v>0</v>
      </c>
      <c r="R104" s="59">
        <f t="shared" si="34"/>
        <v>0</v>
      </c>
      <c r="S104" s="59">
        <f t="shared" si="34"/>
        <v>0</v>
      </c>
      <c r="T104" s="59">
        <f t="shared" si="34"/>
        <v>0</v>
      </c>
      <c r="U104" s="59">
        <f t="shared" si="34"/>
        <v>0</v>
      </c>
      <c r="V104" s="55">
        <f t="shared" si="35"/>
        <v>0</v>
      </c>
      <c r="W104" s="55">
        <f t="shared" si="36"/>
        <v>0</v>
      </c>
      <c r="X104" s="55">
        <f t="shared" si="37"/>
        <v>0</v>
      </c>
      <c r="Y104" s="55">
        <f t="shared" si="38"/>
        <v>0</v>
      </c>
      <c r="Z104" s="55">
        <f t="shared" si="39"/>
        <v>0</v>
      </c>
      <c r="AA104" s="89"/>
    </row>
    <row r="105" spans="1:27" s="9" customFormat="1" ht="21" customHeight="1" x14ac:dyDescent="0.25">
      <c r="A105" s="363"/>
      <c r="B105" s="8"/>
      <c r="D105" s="8"/>
      <c r="E105" s="8"/>
      <c r="F105" s="8"/>
      <c r="G105" s="8"/>
      <c r="H105" s="8"/>
      <c r="I105" s="8"/>
      <c r="J105" s="8">
        <f t="shared" si="31"/>
        <v>0</v>
      </c>
      <c r="K105" s="8"/>
      <c r="L105" s="58"/>
      <c r="M105" s="8">
        <f t="shared" si="32"/>
        <v>0</v>
      </c>
      <c r="N105" s="58"/>
      <c r="O105" s="58"/>
      <c r="P105" s="8">
        <f t="shared" si="33"/>
        <v>18</v>
      </c>
      <c r="Q105" s="59">
        <f t="shared" si="34"/>
        <v>0</v>
      </c>
      <c r="R105" s="59">
        <f t="shared" si="34"/>
        <v>0</v>
      </c>
      <c r="S105" s="59">
        <f t="shared" si="34"/>
        <v>0</v>
      </c>
      <c r="T105" s="59">
        <f t="shared" si="34"/>
        <v>0</v>
      </c>
      <c r="U105" s="59">
        <f t="shared" si="34"/>
        <v>0</v>
      </c>
      <c r="V105" s="55">
        <f t="shared" si="35"/>
        <v>0</v>
      </c>
      <c r="W105" s="55">
        <f t="shared" si="36"/>
        <v>0</v>
      </c>
      <c r="X105" s="55">
        <f t="shared" si="37"/>
        <v>0</v>
      </c>
      <c r="Y105" s="55">
        <f t="shared" si="38"/>
        <v>0</v>
      </c>
      <c r="Z105" s="55">
        <f t="shared" si="39"/>
        <v>0</v>
      </c>
      <c r="AA105" s="8"/>
    </row>
    <row r="106" spans="1:27" s="9" customFormat="1" ht="21" customHeight="1" x14ac:dyDescent="0.25">
      <c r="A106" s="363"/>
      <c r="B106" s="8"/>
      <c r="D106" s="8"/>
      <c r="E106" s="8"/>
      <c r="F106" s="8"/>
      <c r="G106" s="8"/>
      <c r="H106" s="8"/>
      <c r="I106" s="8"/>
      <c r="J106" s="8">
        <f t="shared" si="31"/>
        <v>0</v>
      </c>
      <c r="K106" s="8"/>
      <c r="L106" s="58"/>
      <c r="M106" s="8">
        <f t="shared" si="32"/>
        <v>0</v>
      </c>
      <c r="N106" s="58"/>
      <c r="O106" s="58"/>
      <c r="P106" s="8">
        <f t="shared" si="33"/>
        <v>18</v>
      </c>
      <c r="Q106" s="59">
        <f t="shared" si="34"/>
        <v>0</v>
      </c>
      <c r="R106" s="59">
        <f t="shared" si="34"/>
        <v>0</v>
      </c>
      <c r="S106" s="59">
        <f t="shared" si="34"/>
        <v>0</v>
      </c>
      <c r="T106" s="59">
        <f t="shared" si="34"/>
        <v>0</v>
      </c>
      <c r="U106" s="59">
        <f t="shared" si="34"/>
        <v>0</v>
      </c>
      <c r="V106" s="55">
        <f t="shared" si="35"/>
        <v>0</v>
      </c>
      <c r="W106" s="55">
        <f t="shared" si="36"/>
        <v>0</v>
      </c>
      <c r="X106" s="55">
        <f t="shared" si="37"/>
        <v>0</v>
      </c>
      <c r="Y106" s="55">
        <f t="shared" si="38"/>
        <v>0</v>
      </c>
      <c r="Z106" s="55">
        <f t="shared" si="39"/>
        <v>0</v>
      </c>
      <c r="AA106" s="8"/>
    </row>
    <row r="107" spans="1:27" s="9" customFormat="1" ht="21" customHeight="1" x14ac:dyDescent="0.25">
      <c r="A107" s="363"/>
      <c r="B107" s="8"/>
      <c r="D107" s="8"/>
      <c r="E107" s="8"/>
      <c r="F107" s="8"/>
      <c r="G107" s="8"/>
      <c r="H107" s="8"/>
      <c r="I107" s="8"/>
      <c r="J107" s="8">
        <f t="shared" si="31"/>
        <v>0</v>
      </c>
      <c r="K107" s="8"/>
      <c r="L107" s="58"/>
      <c r="M107" s="8">
        <f t="shared" si="32"/>
        <v>0</v>
      </c>
      <c r="N107" s="58"/>
      <c r="O107" s="58"/>
      <c r="P107" s="8">
        <f t="shared" si="33"/>
        <v>18</v>
      </c>
      <c r="Q107" s="59">
        <f t="shared" si="34"/>
        <v>0</v>
      </c>
      <c r="R107" s="59">
        <f t="shared" si="34"/>
        <v>0</v>
      </c>
      <c r="S107" s="59">
        <f t="shared" si="34"/>
        <v>0</v>
      </c>
      <c r="T107" s="59">
        <f t="shared" si="34"/>
        <v>0</v>
      </c>
      <c r="U107" s="59">
        <f t="shared" si="34"/>
        <v>0</v>
      </c>
      <c r="V107" s="55">
        <f t="shared" si="35"/>
        <v>0</v>
      </c>
      <c r="W107" s="55">
        <f t="shared" si="36"/>
        <v>0</v>
      </c>
      <c r="X107" s="55">
        <f t="shared" si="37"/>
        <v>0</v>
      </c>
      <c r="Y107" s="55">
        <f t="shared" si="38"/>
        <v>0</v>
      </c>
      <c r="Z107" s="55">
        <f t="shared" si="39"/>
        <v>0</v>
      </c>
      <c r="AA107" s="8"/>
    </row>
    <row r="108" spans="1:27" s="9" customFormat="1" ht="21" customHeight="1" x14ac:dyDescent="0.25">
      <c r="A108" s="363"/>
      <c r="B108" s="8"/>
      <c r="D108" s="8"/>
      <c r="E108" s="8"/>
      <c r="F108" s="8"/>
      <c r="G108" s="8"/>
      <c r="H108" s="8"/>
      <c r="I108" s="8"/>
      <c r="J108" s="8">
        <f t="shared" si="31"/>
        <v>0</v>
      </c>
      <c r="K108" s="8"/>
      <c r="L108" s="58"/>
      <c r="M108" s="8">
        <f t="shared" si="32"/>
        <v>0</v>
      </c>
      <c r="N108" s="58"/>
      <c r="O108" s="58"/>
      <c r="P108" s="8">
        <f t="shared" si="33"/>
        <v>18</v>
      </c>
      <c r="Q108" s="59">
        <f t="shared" si="34"/>
        <v>0</v>
      </c>
      <c r="R108" s="59">
        <f t="shared" si="34"/>
        <v>0</v>
      </c>
      <c r="S108" s="59">
        <f t="shared" si="34"/>
        <v>0</v>
      </c>
      <c r="T108" s="59">
        <f t="shared" si="34"/>
        <v>0</v>
      </c>
      <c r="U108" s="59">
        <f t="shared" si="34"/>
        <v>0</v>
      </c>
      <c r="V108" s="55">
        <f t="shared" si="35"/>
        <v>0</v>
      </c>
      <c r="W108" s="55">
        <f t="shared" si="36"/>
        <v>0</v>
      </c>
      <c r="X108" s="55">
        <f t="shared" si="37"/>
        <v>0</v>
      </c>
      <c r="Y108" s="55">
        <f t="shared" si="38"/>
        <v>0</v>
      </c>
      <c r="Z108" s="55">
        <f t="shared" si="39"/>
        <v>0</v>
      </c>
      <c r="AA108" s="8"/>
    </row>
    <row r="109" spans="1:27" s="186" customFormat="1" ht="21" customHeight="1" x14ac:dyDescent="0.25">
      <c r="A109" s="364"/>
      <c r="B109" s="89"/>
      <c r="D109" s="89"/>
      <c r="E109" s="89"/>
      <c r="F109" s="89"/>
      <c r="G109" s="89"/>
      <c r="H109" s="89"/>
      <c r="I109" s="89"/>
      <c r="J109" s="8">
        <f t="shared" si="31"/>
        <v>0</v>
      </c>
      <c r="K109" s="89"/>
      <c r="L109" s="58"/>
      <c r="M109" s="8">
        <f t="shared" si="32"/>
        <v>0</v>
      </c>
      <c r="N109" s="58"/>
      <c r="O109" s="58"/>
      <c r="P109" s="8">
        <f t="shared" si="33"/>
        <v>18</v>
      </c>
      <c r="Q109" s="59">
        <f t="shared" si="34"/>
        <v>0</v>
      </c>
      <c r="R109" s="59">
        <f t="shared" si="34"/>
        <v>0</v>
      </c>
      <c r="S109" s="59">
        <f t="shared" si="34"/>
        <v>0</v>
      </c>
      <c r="T109" s="59">
        <f t="shared" si="34"/>
        <v>0</v>
      </c>
      <c r="U109" s="59">
        <f t="shared" si="34"/>
        <v>0</v>
      </c>
      <c r="V109" s="55">
        <f t="shared" si="35"/>
        <v>0</v>
      </c>
      <c r="W109" s="55">
        <f t="shared" si="36"/>
        <v>0</v>
      </c>
      <c r="X109" s="55">
        <f t="shared" si="37"/>
        <v>0</v>
      </c>
      <c r="Y109" s="55">
        <f t="shared" si="38"/>
        <v>0</v>
      </c>
      <c r="Z109" s="55">
        <f t="shared" si="39"/>
        <v>0</v>
      </c>
      <c r="AA109" s="89"/>
    </row>
    <row r="110" spans="1:27" s="9" customFormat="1" ht="21" customHeight="1" x14ac:dyDescent="0.25">
      <c r="A110" s="363"/>
      <c r="B110" s="8"/>
      <c r="D110" s="8"/>
      <c r="E110" s="8"/>
      <c r="F110" s="8"/>
      <c r="G110" s="8"/>
      <c r="H110" s="8"/>
      <c r="I110" s="8"/>
      <c r="J110" s="8">
        <f t="shared" si="31"/>
        <v>0</v>
      </c>
      <c r="K110" s="8"/>
      <c r="L110" s="58"/>
      <c r="M110" s="8">
        <f t="shared" si="32"/>
        <v>0</v>
      </c>
      <c r="N110" s="58"/>
      <c r="O110" s="58"/>
      <c r="P110" s="8">
        <f t="shared" si="33"/>
        <v>18</v>
      </c>
      <c r="Q110" s="59">
        <f t="shared" si="34"/>
        <v>0</v>
      </c>
      <c r="R110" s="59">
        <f t="shared" si="34"/>
        <v>0</v>
      </c>
      <c r="S110" s="59">
        <f t="shared" si="34"/>
        <v>0</v>
      </c>
      <c r="T110" s="59">
        <f t="shared" si="34"/>
        <v>0</v>
      </c>
      <c r="U110" s="59">
        <f t="shared" si="34"/>
        <v>0</v>
      </c>
      <c r="V110" s="55">
        <f t="shared" si="35"/>
        <v>0</v>
      </c>
      <c r="W110" s="55">
        <f t="shared" si="36"/>
        <v>0</v>
      </c>
      <c r="X110" s="55">
        <f t="shared" si="37"/>
        <v>0</v>
      </c>
      <c r="Y110" s="55">
        <f t="shared" si="38"/>
        <v>0</v>
      </c>
      <c r="Z110" s="55">
        <f t="shared" si="39"/>
        <v>0</v>
      </c>
      <c r="AA110" s="8"/>
    </row>
    <row r="111" spans="1:27" s="9" customFormat="1" ht="21" customHeight="1" x14ac:dyDescent="0.25">
      <c r="A111" s="363"/>
      <c r="B111" s="8"/>
      <c r="D111" s="8"/>
      <c r="E111" s="8"/>
      <c r="F111" s="8"/>
      <c r="G111" s="8"/>
      <c r="H111" s="8"/>
      <c r="I111" s="8"/>
      <c r="J111" s="8">
        <f t="shared" si="31"/>
        <v>0</v>
      </c>
      <c r="K111" s="8"/>
      <c r="L111" s="58"/>
      <c r="M111" s="8">
        <f t="shared" si="32"/>
        <v>0</v>
      </c>
      <c r="N111" s="58"/>
      <c r="O111" s="58"/>
      <c r="P111" s="8">
        <f t="shared" si="33"/>
        <v>18</v>
      </c>
      <c r="Q111" s="59">
        <f t="shared" si="34"/>
        <v>0</v>
      </c>
      <c r="R111" s="59">
        <f t="shared" si="34"/>
        <v>0</v>
      </c>
      <c r="S111" s="59">
        <f t="shared" si="34"/>
        <v>0</v>
      </c>
      <c r="T111" s="59">
        <f t="shared" si="34"/>
        <v>0</v>
      </c>
      <c r="U111" s="59">
        <f t="shared" si="34"/>
        <v>0</v>
      </c>
      <c r="V111" s="55">
        <f t="shared" si="35"/>
        <v>0</v>
      </c>
      <c r="W111" s="55">
        <f t="shared" si="36"/>
        <v>0</v>
      </c>
      <c r="X111" s="55">
        <f t="shared" si="37"/>
        <v>0</v>
      </c>
      <c r="Y111" s="55">
        <f t="shared" si="38"/>
        <v>0</v>
      </c>
      <c r="Z111" s="55">
        <f t="shared" si="39"/>
        <v>0</v>
      </c>
      <c r="AA111" s="8"/>
    </row>
    <row r="112" spans="1:27" s="9" customFormat="1" ht="21" customHeight="1" x14ac:dyDescent="0.25">
      <c r="A112" s="363"/>
      <c r="B112" s="8"/>
      <c r="D112" s="8"/>
      <c r="E112" s="8"/>
      <c r="F112" s="8"/>
      <c r="G112" s="8"/>
      <c r="H112" s="8"/>
      <c r="I112" s="8"/>
      <c r="J112" s="8">
        <f t="shared" si="31"/>
        <v>0</v>
      </c>
      <c r="K112" s="8"/>
      <c r="L112" s="58"/>
      <c r="M112" s="8">
        <f t="shared" si="32"/>
        <v>0</v>
      </c>
      <c r="N112" s="58"/>
      <c r="O112" s="58"/>
      <c r="P112" s="8">
        <f t="shared" si="33"/>
        <v>18</v>
      </c>
      <c r="Q112" s="59">
        <f t="shared" si="34"/>
        <v>0</v>
      </c>
      <c r="R112" s="59">
        <f t="shared" si="34"/>
        <v>0</v>
      </c>
      <c r="S112" s="59">
        <f t="shared" si="34"/>
        <v>0</v>
      </c>
      <c r="T112" s="59">
        <f t="shared" si="34"/>
        <v>0</v>
      </c>
      <c r="U112" s="59">
        <f t="shared" si="34"/>
        <v>0</v>
      </c>
      <c r="V112" s="55">
        <f t="shared" si="35"/>
        <v>0</v>
      </c>
      <c r="W112" s="55">
        <f t="shared" si="36"/>
        <v>0</v>
      </c>
      <c r="X112" s="55">
        <f t="shared" si="37"/>
        <v>0</v>
      </c>
      <c r="Y112" s="55">
        <f t="shared" si="38"/>
        <v>0</v>
      </c>
      <c r="Z112" s="55">
        <f t="shared" si="39"/>
        <v>0</v>
      </c>
      <c r="AA112" s="8"/>
    </row>
    <row r="113" spans="1:27" s="9" customFormat="1" ht="21" customHeight="1" x14ac:dyDescent="0.25">
      <c r="A113" s="363"/>
      <c r="B113" s="8"/>
      <c r="D113" s="8"/>
      <c r="E113" s="8"/>
      <c r="F113" s="8"/>
      <c r="G113" s="8"/>
      <c r="H113" s="8"/>
      <c r="I113" s="8"/>
      <c r="J113" s="8">
        <f t="shared" si="31"/>
        <v>0</v>
      </c>
      <c r="K113" s="8"/>
      <c r="L113" s="58"/>
      <c r="M113" s="8">
        <f t="shared" si="32"/>
        <v>0</v>
      </c>
      <c r="N113" s="58"/>
      <c r="O113" s="58"/>
      <c r="P113" s="8">
        <f t="shared" si="33"/>
        <v>18</v>
      </c>
      <c r="Q113" s="59">
        <f t="shared" si="34"/>
        <v>0</v>
      </c>
      <c r="R113" s="59">
        <f t="shared" si="34"/>
        <v>0</v>
      </c>
      <c r="S113" s="59">
        <f t="shared" si="34"/>
        <v>0</v>
      </c>
      <c r="T113" s="59">
        <f t="shared" si="34"/>
        <v>0</v>
      </c>
      <c r="U113" s="59">
        <f t="shared" si="34"/>
        <v>0</v>
      </c>
      <c r="V113" s="55">
        <f t="shared" si="35"/>
        <v>0</v>
      </c>
      <c r="W113" s="55">
        <f t="shared" si="36"/>
        <v>0</v>
      </c>
      <c r="X113" s="55">
        <f t="shared" si="37"/>
        <v>0</v>
      </c>
      <c r="Y113" s="55">
        <f t="shared" si="38"/>
        <v>0</v>
      </c>
      <c r="Z113" s="55">
        <f t="shared" si="39"/>
        <v>0</v>
      </c>
      <c r="AA113" s="8"/>
    </row>
    <row r="114" spans="1:27" s="9" customFormat="1" ht="21" customHeight="1" x14ac:dyDescent="0.25">
      <c r="A114" s="363"/>
      <c r="B114" s="8"/>
      <c r="D114" s="8"/>
      <c r="E114" s="8"/>
      <c r="F114" s="8"/>
      <c r="G114" s="8"/>
      <c r="H114" s="8"/>
      <c r="I114" s="8"/>
      <c r="J114" s="8">
        <f t="shared" si="31"/>
        <v>0</v>
      </c>
      <c r="K114" s="8"/>
      <c r="L114" s="58"/>
      <c r="M114" s="8">
        <f t="shared" si="32"/>
        <v>0</v>
      </c>
      <c r="N114" s="58"/>
      <c r="O114" s="58"/>
      <c r="P114" s="8">
        <f t="shared" si="33"/>
        <v>18</v>
      </c>
      <c r="Q114" s="59">
        <f t="shared" si="34"/>
        <v>0</v>
      </c>
      <c r="R114" s="59">
        <f t="shared" si="34"/>
        <v>0</v>
      </c>
      <c r="S114" s="59">
        <f t="shared" si="34"/>
        <v>0</v>
      </c>
      <c r="T114" s="59">
        <f t="shared" si="34"/>
        <v>0</v>
      </c>
      <c r="U114" s="59">
        <f t="shared" si="34"/>
        <v>0</v>
      </c>
      <c r="V114" s="55">
        <f t="shared" si="35"/>
        <v>0</v>
      </c>
      <c r="W114" s="55">
        <f t="shared" si="36"/>
        <v>0</v>
      </c>
      <c r="X114" s="55">
        <f t="shared" si="37"/>
        <v>0</v>
      </c>
      <c r="Y114" s="55">
        <f t="shared" si="38"/>
        <v>0</v>
      </c>
      <c r="Z114" s="55">
        <f t="shared" si="39"/>
        <v>0</v>
      </c>
      <c r="AA114" s="8"/>
    </row>
    <row r="115" spans="1:27" s="9" customFormat="1" ht="21" customHeight="1" x14ac:dyDescent="0.25">
      <c r="A115" s="363"/>
      <c r="B115" s="8"/>
      <c r="D115" s="8"/>
      <c r="E115" s="8"/>
      <c r="F115" s="8"/>
      <c r="G115" s="8"/>
      <c r="H115" s="8"/>
      <c r="I115" s="8"/>
      <c r="J115" s="8">
        <f t="shared" si="31"/>
        <v>0</v>
      </c>
      <c r="K115" s="8"/>
      <c r="L115" s="58"/>
      <c r="M115" s="8">
        <f t="shared" si="32"/>
        <v>0</v>
      </c>
      <c r="N115" s="58"/>
      <c r="O115" s="58"/>
      <c r="P115" s="8">
        <f t="shared" si="33"/>
        <v>18</v>
      </c>
      <c r="Q115" s="59">
        <f t="shared" si="34"/>
        <v>0</v>
      </c>
      <c r="R115" s="59">
        <f t="shared" si="34"/>
        <v>0</v>
      </c>
      <c r="S115" s="59">
        <f t="shared" si="34"/>
        <v>0</v>
      </c>
      <c r="T115" s="59">
        <f t="shared" si="34"/>
        <v>0</v>
      </c>
      <c r="U115" s="59">
        <f t="shared" si="34"/>
        <v>0</v>
      </c>
      <c r="V115" s="55">
        <f t="shared" si="35"/>
        <v>0</v>
      </c>
      <c r="W115" s="55">
        <f t="shared" si="36"/>
        <v>0</v>
      </c>
      <c r="X115" s="55">
        <f t="shared" si="37"/>
        <v>0</v>
      </c>
      <c r="Y115" s="55">
        <f t="shared" si="38"/>
        <v>0</v>
      </c>
      <c r="Z115" s="55">
        <f t="shared" si="39"/>
        <v>0</v>
      </c>
      <c r="AA115" s="8"/>
    </row>
    <row r="116" spans="1:27" s="9" customFormat="1" ht="21" customHeight="1" x14ac:dyDescent="0.25">
      <c r="A116" s="363"/>
      <c r="B116" s="8"/>
      <c r="D116" s="8"/>
      <c r="E116" s="8"/>
      <c r="F116" s="8"/>
      <c r="G116" s="8"/>
      <c r="H116" s="8"/>
      <c r="I116" s="8"/>
      <c r="J116" s="8">
        <f t="shared" si="31"/>
        <v>0</v>
      </c>
      <c r="K116" s="8"/>
      <c r="L116" s="58"/>
      <c r="M116" s="8">
        <f t="shared" si="32"/>
        <v>0</v>
      </c>
      <c r="N116" s="58"/>
      <c r="O116" s="58"/>
      <c r="P116" s="8">
        <f t="shared" si="33"/>
        <v>18</v>
      </c>
      <c r="Q116" s="59">
        <f t="shared" si="34"/>
        <v>0</v>
      </c>
      <c r="R116" s="59">
        <f t="shared" si="34"/>
        <v>0</v>
      </c>
      <c r="S116" s="59">
        <f t="shared" si="34"/>
        <v>0</v>
      </c>
      <c r="T116" s="59">
        <f t="shared" si="34"/>
        <v>0</v>
      </c>
      <c r="U116" s="59">
        <f t="shared" si="34"/>
        <v>0</v>
      </c>
      <c r="V116" s="55">
        <f t="shared" si="35"/>
        <v>0</v>
      </c>
      <c r="W116" s="55">
        <f t="shared" si="36"/>
        <v>0</v>
      </c>
      <c r="X116" s="55">
        <f t="shared" si="37"/>
        <v>0</v>
      </c>
      <c r="Y116" s="55">
        <f t="shared" si="38"/>
        <v>0</v>
      </c>
      <c r="Z116" s="55">
        <f t="shared" si="39"/>
        <v>0</v>
      </c>
      <c r="AA116" s="8"/>
    </row>
    <row r="117" spans="1:27" s="9" customFormat="1" ht="21" customHeight="1" x14ac:dyDescent="0.25">
      <c r="A117" s="363"/>
      <c r="B117" s="8"/>
      <c r="D117" s="8"/>
      <c r="E117" s="8"/>
      <c r="F117" s="8"/>
      <c r="G117" s="8"/>
      <c r="H117" s="8"/>
      <c r="I117" s="8"/>
      <c r="J117" s="8">
        <f t="shared" si="31"/>
        <v>0</v>
      </c>
      <c r="K117" s="8"/>
      <c r="L117" s="58"/>
      <c r="M117" s="8">
        <f t="shared" si="32"/>
        <v>0</v>
      </c>
      <c r="N117" s="58"/>
      <c r="O117" s="58"/>
      <c r="P117" s="8">
        <f t="shared" si="33"/>
        <v>18</v>
      </c>
      <c r="Q117" s="59">
        <f t="shared" si="34"/>
        <v>0</v>
      </c>
      <c r="R117" s="59">
        <f t="shared" si="34"/>
        <v>0</v>
      </c>
      <c r="S117" s="59">
        <f t="shared" si="34"/>
        <v>0</v>
      </c>
      <c r="T117" s="59">
        <f t="shared" si="34"/>
        <v>0</v>
      </c>
      <c r="U117" s="59">
        <f t="shared" si="34"/>
        <v>0</v>
      </c>
      <c r="V117" s="55">
        <f t="shared" si="35"/>
        <v>0</v>
      </c>
      <c r="W117" s="55">
        <f t="shared" si="36"/>
        <v>0</v>
      </c>
      <c r="X117" s="55">
        <f t="shared" si="37"/>
        <v>0</v>
      </c>
      <c r="Y117" s="55">
        <f t="shared" si="38"/>
        <v>0</v>
      </c>
      <c r="Z117" s="55">
        <f t="shared" si="39"/>
        <v>0</v>
      </c>
      <c r="AA117" s="8"/>
    </row>
    <row r="118" spans="1:27" s="9" customFormat="1" ht="21" customHeight="1" x14ac:dyDescent="0.25">
      <c r="A118" s="363"/>
      <c r="B118" s="8"/>
      <c r="D118" s="8"/>
      <c r="E118" s="8"/>
      <c r="F118" s="8"/>
      <c r="G118" s="8"/>
      <c r="H118" s="8"/>
      <c r="I118" s="8"/>
      <c r="J118" s="8">
        <f t="shared" si="31"/>
        <v>0</v>
      </c>
      <c r="K118" s="8"/>
      <c r="L118" s="58"/>
      <c r="M118" s="8">
        <f t="shared" si="32"/>
        <v>0</v>
      </c>
      <c r="N118" s="58"/>
      <c r="O118" s="58"/>
      <c r="P118" s="8">
        <f t="shared" si="33"/>
        <v>18</v>
      </c>
      <c r="Q118" s="59">
        <f t="shared" si="34"/>
        <v>0</v>
      </c>
      <c r="R118" s="59">
        <f t="shared" si="34"/>
        <v>0</v>
      </c>
      <c r="S118" s="59">
        <f t="shared" si="34"/>
        <v>0</v>
      </c>
      <c r="T118" s="59">
        <f t="shared" si="34"/>
        <v>0</v>
      </c>
      <c r="U118" s="59">
        <f t="shared" si="34"/>
        <v>0</v>
      </c>
      <c r="V118" s="55">
        <f t="shared" si="35"/>
        <v>0</v>
      </c>
      <c r="W118" s="55">
        <f t="shared" si="36"/>
        <v>0</v>
      </c>
      <c r="X118" s="55">
        <f t="shared" si="37"/>
        <v>0</v>
      </c>
      <c r="Y118" s="55">
        <f t="shared" si="38"/>
        <v>0</v>
      </c>
      <c r="Z118" s="55">
        <f t="shared" si="39"/>
        <v>0</v>
      </c>
      <c r="AA118" s="8"/>
    </row>
    <row r="119" spans="1:27" s="9" customFormat="1" ht="21" customHeight="1" x14ac:dyDescent="0.25">
      <c r="A119" s="363"/>
      <c r="B119" s="8"/>
      <c r="D119" s="8"/>
      <c r="E119" s="8"/>
      <c r="F119" s="8"/>
      <c r="G119" s="8"/>
      <c r="H119" s="8"/>
      <c r="I119" s="8"/>
      <c r="J119" s="8">
        <f t="shared" si="31"/>
        <v>0</v>
      </c>
      <c r="K119" s="8"/>
      <c r="L119" s="58"/>
      <c r="M119" s="8">
        <f t="shared" si="32"/>
        <v>0</v>
      </c>
      <c r="N119" s="58"/>
      <c r="O119" s="58"/>
      <c r="P119" s="8">
        <f t="shared" si="33"/>
        <v>18</v>
      </c>
      <c r="Q119" s="59">
        <f t="shared" si="34"/>
        <v>0</v>
      </c>
      <c r="R119" s="59">
        <f t="shared" si="34"/>
        <v>0</v>
      </c>
      <c r="S119" s="59">
        <f t="shared" si="34"/>
        <v>0</v>
      </c>
      <c r="T119" s="59">
        <f t="shared" si="34"/>
        <v>0</v>
      </c>
      <c r="U119" s="59">
        <f t="shared" si="34"/>
        <v>0</v>
      </c>
      <c r="V119" s="55">
        <f t="shared" si="35"/>
        <v>0</v>
      </c>
      <c r="W119" s="55">
        <f t="shared" si="36"/>
        <v>0</v>
      </c>
      <c r="X119" s="55">
        <f t="shared" si="37"/>
        <v>0</v>
      </c>
      <c r="Y119" s="55">
        <f t="shared" si="38"/>
        <v>0</v>
      </c>
      <c r="Z119" s="55">
        <f t="shared" si="39"/>
        <v>0</v>
      </c>
      <c r="AA119" s="8"/>
    </row>
    <row r="120" spans="1:27" s="9" customFormat="1" ht="21" customHeight="1" x14ac:dyDescent="0.25">
      <c r="A120" s="363"/>
      <c r="B120" s="8"/>
      <c r="D120" s="8"/>
      <c r="E120" s="8"/>
      <c r="F120" s="8"/>
      <c r="G120" s="8"/>
      <c r="H120" s="8"/>
      <c r="I120" s="8"/>
      <c r="J120" s="8">
        <f t="shared" si="31"/>
        <v>0</v>
      </c>
      <c r="K120" s="8"/>
      <c r="L120" s="58"/>
      <c r="M120" s="8">
        <f t="shared" si="32"/>
        <v>0</v>
      </c>
      <c r="N120" s="58"/>
      <c r="O120" s="58"/>
      <c r="P120" s="8">
        <f t="shared" si="33"/>
        <v>18</v>
      </c>
      <c r="Q120" s="59">
        <f t="shared" si="34"/>
        <v>0</v>
      </c>
      <c r="R120" s="59">
        <f t="shared" si="34"/>
        <v>0</v>
      </c>
      <c r="S120" s="59">
        <f t="shared" si="34"/>
        <v>0</v>
      </c>
      <c r="T120" s="59">
        <f t="shared" si="34"/>
        <v>0</v>
      </c>
      <c r="U120" s="59">
        <f t="shared" si="34"/>
        <v>0</v>
      </c>
      <c r="V120" s="55">
        <f t="shared" si="35"/>
        <v>0</v>
      </c>
      <c r="W120" s="55">
        <f t="shared" si="36"/>
        <v>0</v>
      </c>
      <c r="X120" s="55">
        <f t="shared" si="37"/>
        <v>0</v>
      </c>
      <c r="Y120" s="55">
        <f t="shared" si="38"/>
        <v>0</v>
      </c>
      <c r="Z120" s="55">
        <f t="shared" si="39"/>
        <v>0</v>
      </c>
      <c r="AA120" s="8"/>
    </row>
    <row r="121" spans="1:27" s="9" customFormat="1" ht="21" customHeight="1" x14ac:dyDescent="0.25">
      <c r="A121" s="363"/>
      <c r="B121" s="8"/>
      <c r="D121" s="8"/>
      <c r="E121" s="8"/>
      <c r="F121" s="8"/>
      <c r="G121" s="8"/>
      <c r="H121" s="8"/>
      <c r="I121" s="8"/>
      <c r="J121" s="8">
        <f t="shared" si="31"/>
        <v>0</v>
      </c>
      <c r="K121" s="8"/>
      <c r="L121" s="58"/>
      <c r="M121" s="8">
        <f t="shared" si="32"/>
        <v>0</v>
      </c>
      <c r="N121" s="58"/>
      <c r="O121" s="58"/>
      <c r="P121" s="8">
        <f t="shared" si="33"/>
        <v>18</v>
      </c>
      <c r="Q121" s="59">
        <f t="shared" si="34"/>
        <v>0</v>
      </c>
      <c r="R121" s="59">
        <f t="shared" si="34"/>
        <v>0</v>
      </c>
      <c r="S121" s="59">
        <f t="shared" si="34"/>
        <v>0</v>
      </c>
      <c r="T121" s="59">
        <f t="shared" si="34"/>
        <v>0</v>
      </c>
      <c r="U121" s="59">
        <f t="shared" si="34"/>
        <v>0</v>
      </c>
      <c r="V121" s="55">
        <f t="shared" si="35"/>
        <v>0</v>
      </c>
      <c r="W121" s="55">
        <f t="shared" si="36"/>
        <v>0</v>
      </c>
      <c r="X121" s="55">
        <f t="shared" si="37"/>
        <v>0</v>
      </c>
      <c r="Y121" s="55">
        <f t="shared" si="38"/>
        <v>0</v>
      </c>
      <c r="Z121" s="55">
        <f t="shared" si="39"/>
        <v>0</v>
      </c>
      <c r="AA121" s="8"/>
    </row>
    <row r="122" spans="1:27" s="9" customFormat="1" ht="21" customHeight="1" x14ac:dyDescent="0.25">
      <c r="A122" s="363"/>
      <c r="B122" s="8"/>
      <c r="D122" s="8"/>
      <c r="E122" s="8"/>
      <c r="F122" s="8"/>
      <c r="G122" s="8"/>
      <c r="H122" s="8"/>
      <c r="I122" s="8"/>
      <c r="J122" s="8">
        <f t="shared" si="31"/>
        <v>0</v>
      </c>
      <c r="K122" s="8"/>
      <c r="L122" s="58"/>
      <c r="M122" s="8">
        <f t="shared" si="32"/>
        <v>0</v>
      </c>
      <c r="N122" s="58"/>
      <c r="O122" s="58"/>
      <c r="P122" s="8">
        <f t="shared" si="33"/>
        <v>18</v>
      </c>
      <c r="Q122" s="59">
        <f t="shared" si="34"/>
        <v>0</v>
      </c>
      <c r="R122" s="59">
        <f t="shared" si="34"/>
        <v>0</v>
      </c>
      <c r="S122" s="59">
        <f t="shared" si="34"/>
        <v>0</v>
      </c>
      <c r="T122" s="59">
        <f t="shared" si="34"/>
        <v>0</v>
      </c>
      <c r="U122" s="59">
        <f t="shared" si="34"/>
        <v>0</v>
      </c>
      <c r="V122" s="55">
        <f t="shared" si="35"/>
        <v>0</v>
      </c>
      <c r="W122" s="55">
        <f t="shared" si="36"/>
        <v>0</v>
      </c>
      <c r="X122" s="55">
        <f t="shared" si="37"/>
        <v>0</v>
      </c>
      <c r="Y122" s="55">
        <f t="shared" si="38"/>
        <v>0</v>
      </c>
      <c r="Z122" s="55">
        <f t="shared" si="39"/>
        <v>0</v>
      </c>
      <c r="AA122" s="8"/>
    </row>
    <row r="123" spans="1:27" s="9" customFormat="1" ht="21" customHeight="1" x14ac:dyDescent="0.25">
      <c r="A123" s="363"/>
      <c r="B123" s="8"/>
      <c r="D123" s="8"/>
      <c r="E123" s="8"/>
      <c r="F123" s="8"/>
      <c r="G123" s="8"/>
      <c r="H123" s="8"/>
      <c r="I123" s="8"/>
      <c r="J123" s="8">
        <f t="shared" si="31"/>
        <v>0</v>
      </c>
      <c r="K123" s="8"/>
      <c r="L123" s="58"/>
      <c r="M123" s="8">
        <f t="shared" si="32"/>
        <v>0</v>
      </c>
      <c r="N123" s="58"/>
      <c r="O123" s="58"/>
      <c r="P123" s="8">
        <f t="shared" si="33"/>
        <v>18</v>
      </c>
      <c r="Q123" s="59">
        <f t="shared" si="34"/>
        <v>0</v>
      </c>
      <c r="R123" s="59">
        <f t="shared" si="34"/>
        <v>0</v>
      </c>
      <c r="S123" s="59">
        <f t="shared" si="34"/>
        <v>0</v>
      </c>
      <c r="T123" s="59">
        <f t="shared" si="34"/>
        <v>0</v>
      </c>
      <c r="U123" s="59">
        <f t="shared" si="34"/>
        <v>0</v>
      </c>
      <c r="V123" s="55">
        <f t="shared" si="35"/>
        <v>0</v>
      </c>
      <c r="W123" s="55">
        <f t="shared" si="36"/>
        <v>0</v>
      </c>
      <c r="X123" s="55">
        <f t="shared" si="37"/>
        <v>0</v>
      </c>
      <c r="Y123" s="55">
        <f t="shared" si="38"/>
        <v>0</v>
      </c>
      <c r="Z123" s="55">
        <f t="shared" si="39"/>
        <v>0</v>
      </c>
      <c r="AA123" s="8"/>
    </row>
    <row r="124" spans="1:27" s="9" customFormat="1" ht="21" customHeight="1" x14ac:dyDescent="0.25">
      <c r="A124" s="363"/>
      <c r="B124" s="8"/>
      <c r="D124" s="8"/>
      <c r="E124" s="8"/>
      <c r="F124" s="8"/>
      <c r="G124" s="8"/>
      <c r="H124" s="8"/>
      <c r="I124" s="8"/>
      <c r="J124" s="8">
        <f t="shared" si="31"/>
        <v>0</v>
      </c>
      <c r="K124" s="8"/>
      <c r="L124" s="58"/>
      <c r="M124" s="8">
        <f t="shared" si="32"/>
        <v>0</v>
      </c>
      <c r="N124" s="58"/>
      <c r="O124" s="58"/>
      <c r="P124" s="8">
        <f t="shared" si="33"/>
        <v>18</v>
      </c>
      <c r="Q124" s="59">
        <f t="shared" si="34"/>
        <v>0</v>
      </c>
      <c r="R124" s="59">
        <f t="shared" si="34"/>
        <v>0</v>
      </c>
      <c r="S124" s="59">
        <f t="shared" si="34"/>
        <v>0</v>
      </c>
      <c r="T124" s="59">
        <f t="shared" si="34"/>
        <v>0</v>
      </c>
      <c r="U124" s="59">
        <f t="shared" si="34"/>
        <v>0</v>
      </c>
      <c r="V124" s="55">
        <f t="shared" si="35"/>
        <v>0</v>
      </c>
      <c r="W124" s="55">
        <f t="shared" si="36"/>
        <v>0</v>
      </c>
      <c r="X124" s="55">
        <f t="shared" si="37"/>
        <v>0</v>
      </c>
      <c r="Y124" s="55">
        <f t="shared" si="38"/>
        <v>0</v>
      </c>
      <c r="Z124" s="55">
        <f t="shared" si="39"/>
        <v>0</v>
      </c>
      <c r="AA124" s="8"/>
    </row>
    <row r="125" spans="1:27" s="9" customFormat="1" ht="21" customHeight="1" x14ac:dyDescent="0.25">
      <c r="A125" s="363"/>
      <c r="B125" s="8"/>
      <c r="D125" s="8"/>
      <c r="E125" s="8"/>
      <c r="F125" s="8"/>
      <c r="G125" s="8"/>
      <c r="H125" s="8"/>
      <c r="I125" s="8"/>
      <c r="J125" s="8">
        <f t="shared" si="31"/>
        <v>0</v>
      </c>
      <c r="K125" s="8"/>
      <c r="L125" s="58"/>
      <c r="M125" s="8">
        <f t="shared" si="32"/>
        <v>0</v>
      </c>
      <c r="N125" s="58"/>
      <c r="O125" s="58"/>
      <c r="P125" s="8">
        <f t="shared" si="33"/>
        <v>18</v>
      </c>
      <c r="Q125" s="59">
        <f t="shared" si="34"/>
        <v>0</v>
      </c>
      <c r="R125" s="59">
        <f t="shared" si="34"/>
        <v>0</v>
      </c>
      <c r="S125" s="59">
        <f t="shared" si="34"/>
        <v>0</v>
      </c>
      <c r="T125" s="59">
        <f t="shared" si="34"/>
        <v>0</v>
      </c>
      <c r="U125" s="59">
        <f t="shared" si="34"/>
        <v>0</v>
      </c>
      <c r="V125" s="55">
        <f t="shared" si="35"/>
        <v>0</v>
      </c>
      <c r="W125" s="55">
        <f t="shared" si="36"/>
        <v>0</v>
      </c>
      <c r="X125" s="55">
        <f t="shared" si="37"/>
        <v>0</v>
      </c>
      <c r="Y125" s="55">
        <f t="shared" si="38"/>
        <v>0</v>
      </c>
      <c r="Z125" s="55">
        <f t="shared" si="39"/>
        <v>0</v>
      </c>
      <c r="AA125" s="8"/>
    </row>
    <row r="126" spans="1:27" s="186" customFormat="1" ht="21" customHeight="1" x14ac:dyDescent="0.25">
      <c r="A126" s="364"/>
      <c r="B126" s="89"/>
      <c r="D126" s="89"/>
      <c r="E126" s="89"/>
      <c r="F126" s="89"/>
      <c r="G126" s="89"/>
      <c r="H126" s="89"/>
      <c r="I126" s="89"/>
      <c r="J126" s="8">
        <f t="shared" si="31"/>
        <v>0</v>
      </c>
      <c r="K126" s="89"/>
      <c r="L126" s="58"/>
      <c r="M126" s="8">
        <f t="shared" si="32"/>
        <v>0</v>
      </c>
      <c r="N126" s="58"/>
      <c r="O126" s="58"/>
      <c r="P126" s="8">
        <f t="shared" si="33"/>
        <v>18</v>
      </c>
      <c r="Q126" s="59">
        <f t="shared" si="34"/>
        <v>0</v>
      </c>
      <c r="R126" s="59">
        <f t="shared" si="34"/>
        <v>0</v>
      </c>
      <c r="S126" s="59">
        <f t="shared" si="34"/>
        <v>0</v>
      </c>
      <c r="T126" s="59">
        <f t="shared" si="34"/>
        <v>0</v>
      </c>
      <c r="U126" s="59">
        <f t="shared" si="34"/>
        <v>0</v>
      </c>
      <c r="V126" s="55">
        <f t="shared" si="35"/>
        <v>0</v>
      </c>
      <c r="W126" s="55">
        <f t="shared" si="36"/>
        <v>0</v>
      </c>
      <c r="X126" s="55">
        <f t="shared" si="37"/>
        <v>0</v>
      </c>
      <c r="Y126" s="55">
        <f t="shared" si="38"/>
        <v>0</v>
      </c>
      <c r="Z126" s="55">
        <f t="shared" si="39"/>
        <v>0</v>
      </c>
      <c r="AA126" s="89"/>
    </row>
    <row r="127" spans="1:27" s="9" customFormat="1" ht="21" customHeight="1" x14ac:dyDescent="0.25">
      <c r="A127" s="363"/>
      <c r="B127" s="8"/>
      <c r="D127" s="8"/>
      <c r="E127" s="8"/>
      <c r="F127" s="8"/>
      <c r="G127" s="8"/>
      <c r="H127" s="8"/>
      <c r="I127" s="8"/>
      <c r="J127" s="8">
        <f t="shared" si="31"/>
        <v>0</v>
      </c>
      <c r="K127" s="8"/>
      <c r="L127" s="58"/>
      <c r="M127" s="8">
        <f t="shared" si="32"/>
        <v>0</v>
      </c>
      <c r="N127" s="58"/>
      <c r="O127" s="58"/>
      <c r="P127" s="8">
        <f t="shared" si="33"/>
        <v>18</v>
      </c>
      <c r="Q127" s="59">
        <f t="shared" ref="Q127:U158" si="40">IFERROR(IF(AND((Q$162-$P127)/$M127&gt;0,(Q$162-$P127)/$M127&lt;1),(Q$162-$P127)/$M127,IF((Q$162-$P127)/$M127&gt;0,1,0)),0)</f>
        <v>0</v>
      </c>
      <c r="R127" s="59">
        <f t="shared" si="40"/>
        <v>0</v>
      </c>
      <c r="S127" s="59">
        <f t="shared" si="40"/>
        <v>0</v>
      </c>
      <c r="T127" s="59">
        <f t="shared" si="40"/>
        <v>0</v>
      </c>
      <c r="U127" s="59">
        <f t="shared" si="40"/>
        <v>0</v>
      </c>
      <c r="V127" s="55">
        <f t="shared" si="35"/>
        <v>0</v>
      </c>
      <c r="W127" s="55">
        <f t="shared" si="36"/>
        <v>0</v>
      </c>
      <c r="X127" s="55">
        <f t="shared" si="37"/>
        <v>0</v>
      </c>
      <c r="Y127" s="55">
        <f t="shared" si="38"/>
        <v>0</v>
      </c>
      <c r="Z127" s="55">
        <f t="shared" si="39"/>
        <v>0</v>
      </c>
      <c r="AA127" s="8"/>
    </row>
    <row r="128" spans="1:27" s="186" customFormat="1" ht="21" customHeight="1" x14ac:dyDescent="0.25">
      <c r="A128" s="364"/>
      <c r="B128" s="89"/>
      <c r="D128" s="89"/>
      <c r="E128" s="89"/>
      <c r="F128" s="89"/>
      <c r="G128" s="89"/>
      <c r="H128" s="89"/>
      <c r="I128" s="89"/>
      <c r="J128" s="8">
        <f t="shared" si="31"/>
        <v>0</v>
      </c>
      <c r="K128" s="89"/>
      <c r="L128" s="58"/>
      <c r="M128" s="8">
        <f t="shared" si="32"/>
        <v>0</v>
      </c>
      <c r="N128" s="58"/>
      <c r="O128" s="58"/>
      <c r="P128" s="8">
        <f t="shared" si="33"/>
        <v>18</v>
      </c>
      <c r="Q128" s="59">
        <f t="shared" si="40"/>
        <v>0</v>
      </c>
      <c r="R128" s="59">
        <f t="shared" si="40"/>
        <v>0</v>
      </c>
      <c r="S128" s="59">
        <f t="shared" si="40"/>
        <v>0</v>
      </c>
      <c r="T128" s="59">
        <f t="shared" si="40"/>
        <v>0</v>
      </c>
      <c r="U128" s="59">
        <f t="shared" si="40"/>
        <v>0</v>
      </c>
      <c r="V128" s="55">
        <f t="shared" si="35"/>
        <v>0</v>
      </c>
      <c r="W128" s="55">
        <f t="shared" si="36"/>
        <v>0</v>
      </c>
      <c r="X128" s="55">
        <f t="shared" si="37"/>
        <v>0</v>
      </c>
      <c r="Y128" s="55">
        <f t="shared" si="38"/>
        <v>0</v>
      </c>
      <c r="Z128" s="55">
        <f t="shared" si="39"/>
        <v>0</v>
      </c>
      <c r="AA128" s="89"/>
    </row>
    <row r="129" spans="1:27" s="9" customFormat="1" ht="21" customHeight="1" x14ac:dyDescent="0.25">
      <c r="A129" s="363"/>
      <c r="B129" s="8"/>
      <c r="D129" s="8"/>
      <c r="E129" s="8"/>
      <c r="F129" s="8"/>
      <c r="G129" s="8"/>
      <c r="H129" s="8"/>
      <c r="I129" s="8"/>
      <c r="J129" s="8">
        <f t="shared" si="31"/>
        <v>0</v>
      </c>
      <c r="K129" s="8"/>
      <c r="L129" s="58"/>
      <c r="M129" s="8">
        <f t="shared" si="32"/>
        <v>0</v>
      </c>
      <c r="N129" s="58"/>
      <c r="O129" s="58"/>
      <c r="P129" s="8">
        <f t="shared" si="33"/>
        <v>18</v>
      </c>
      <c r="Q129" s="59">
        <f t="shared" si="40"/>
        <v>0</v>
      </c>
      <c r="R129" s="59">
        <f t="shared" si="40"/>
        <v>0</v>
      </c>
      <c r="S129" s="59">
        <f t="shared" si="40"/>
        <v>0</v>
      </c>
      <c r="T129" s="59">
        <f t="shared" si="40"/>
        <v>0</v>
      </c>
      <c r="U129" s="59">
        <f t="shared" si="40"/>
        <v>0</v>
      </c>
      <c r="V129" s="55">
        <f t="shared" si="35"/>
        <v>0</v>
      </c>
      <c r="W129" s="55">
        <f t="shared" si="36"/>
        <v>0</v>
      </c>
      <c r="X129" s="55">
        <f t="shared" si="37"/>
        <v>0</v>
      </c>
      <c r="Y129" s="55">
        <f t="shared" si="38"/>
        <v>0</v>
      </c>
      <c r="Z129" s="55">
        <f t="shared" si="39"/>
        <v>0</v>
      </c>
      <c r="AA129" s="8"/>
    </row>
    <row r="130" spans="1:27" s="9" customFormat="1" ht="21" customHeight="1" x14ac:dyDescent="0.25">
      <c r="A130" s="363"/>
      <c r="B130" s="8"/>
      <c r="D130" s="8"/>
      <c r="E130" s="8"/>
      <c r="F130" s="8"/>
      <c r="G130" s="8"/>
      <c r="H130" s="8"/>
      <c r="I130" s="8"/>
      <c r="J130" s="8">
        <f t="shared" si="31"/>
        <v>0</v>
      </c>
      <c r="K130" s="8"/>
      <c r="L130" s="58"/>
      <c r="M130" s="8">
        <f t="shared" si="32"/>
        <v>0</v>
      </c>
      <c r="N130" s="58"/>
      <c r="O130" s="58"/>
      <c r="P130" s="8">
        <f t="shared" si="33"/>
        <v>18</v>
      </c>
      <c r="Q130" s="59">
        <f t="shared" si="40"/>
        <v>0</v>
      </c>
      <c r="R130" s="59">
        <f t="shared" si="40"/>
        <v>0</v>
      </c>
      <c r="S130" s="59">
        <f t="shared" si="40"/>
        <v>0</v>
      </c>
      <c r="T130" s="59">
        <f t="shared" si="40"/>
        <v>0</v>
      </c>
      <c r="U130" s="59">
        <f t="shared" si="40"/>
        <v>0</v>
      </c>
      <c r="V130" s="55">
        <f t="shared" si="35"/>
        <v>0</v>
      </c>
      <c r="W130" s="55">
        <f t="shared" si="36"/>
        <v>0</v>
      </c>
      <c r="X130" s="55">
        <f t="shared" si="37"/>
        <v>0</v>
      </c>
      <c r="Y130" s="55">
        <f t="shared" si="38"/>
        <v>0</v>
      </c>
      <c r="Z130" s="55">
        <f t="shared" si="39"/>
        <v>0</v>
      </c>
      <c r="AA130" s="8"/>
    </row>
    <row r="131" spans="1:27" s="9" customFormat="1" ht="21" customHeight="1" x14ac:dyDescent="0.25">
      <c r="A131" s="363"/>
      <c r="B131" s="8"/>
      <c r="D131" s="8"/>
      <c r="E131" s="8"/>
      <c r="F131" s="8"/>
      <c r="G131" s="8"/>
      <c r="H131" s="8"/>
      <c r="I131" s="8"/>
      <c r="J131" s="8">
        <f t="shared" si="31"/>
        <v>0</v>
      </c>
      <c r="K131" s="8"/>
      <c r="L131" s="58"/>
      <c r="M131" s="8">
        <f t="shared" si="32"/>
        <v>0</v>
      </c>
      <c r="N131" s="58"/>
      <c r="O131" s="58"/>
      <c r="P131" s="8">
        <f t="shared" si="33"/>
        <v>18</v>
      </c>
      <c r="Q131" s="59">
        <f t="shared" si="40"/>
        <v>0</v>
      </c>
      <c r="R131" s="59">
        <f t="shared" si="40"/>
        <v>0</v>
      </c>
      <c r="S131" s="59">
        <f t="shared" si="40"/>
        <v>0</v>
      </c>
      <c r="T131" s="59">
        <f t="shared" si="40"/>
        <v>0</v>
      </c>
      <c r="U131" s="59">
        <f t="shared" si="40"/>
        <v>0</v>
      </c>
      <c r="V131" s="55">
        <f t="shared" si="35"/>
        <v>0</v>
      </c>
      <c r="W131" s="55">
        <f t="shared" si="36"/>
        <v>0</v>
      </c>
      <c r="X131" s="55">
        <f t="shared" si="37"/>
        <v>0</v>
      </c>
      <c r="Y131" s="55">
        <f t="shared" si="38"/>
        <v>0</v>
      </c>
      <c r="Z131" s="55">
        <f t="shared" si="39"/>
        <v>0</v>
      </c>
      <c r="AA131" s="8"/>
    </row>
    <row r="132" spans="1:27" s="9" customFormat="1" ht="21" customHeight="1" x14ac:dyDescent="0.25">
      <c r="A132" s="363"/>
      <c r="B132" s="8"/>
      <c r="D132" s="8"/>
      <c r="E132" s="8"/>
      <c r="F132" s="8"/>
      <c r="G132" s="8"/>
      <c r="H132" s="8"/>
      <c r="I132" s="8"/>
      <c r="J132" s="8">
        <f t="shared" si="31"/>
        <v>0</v>
      </c>
      <c r="K132" s="8"/>
      <c r="L132" s="58"/>
      <c r="M132" s="8">
        <f t="shared" si="32"/>
        <v>0</v>
      </c>
      <c r="N132" s="58"/>
      <c r="O132" s="58"/>
      <c r="P132" s="8">
        <f t="shared" si="33"/>
        <v>18</v>
      </c>
      <c r="Q132" s="59">
        <f t="shared" si="40"/>
        <v>0</v>
      </c>
      <c r="R132" s="59">
        <f t="shared" si="40"/>
        <v>0</v>
      </c>
      <c r="S132" s="59">
        <f t="shared" si="40"/>
        <v>0</v>
      </c>
      <c r="T132" s="59">
        <f t="shared" si="40"/>
        <v>0</v>
      </c>
      <c r="U132" s="59">
        <f t="shared" si="40"/>
        <v>0</v>
      </c>
      <c r="V132" s="55">
        <f t="shared" si="35"/>
        <v>0</v>
      </c>
      <c r="W132" s="55">
        <f t="shared" si="36"/>
        <v>0</v>
      </c>
      <c r="X132" s="55">
        <f t="shared" si="37"/>
        <v>0</v>
      </c>
      <c r="Y132" s="55">
        <f t="shared" si="38"/>
        <v>0</v>
      </c>
      <c r="Z132" s="55">
        <f t="shared" si="39"/>
        <v>0</v>
      </c>
      <c r="AA132" s="8"/>
    </row>
    <row r="133" spans="1:27" s="9" customFormat="1" ht="21" customHeight="1" x14ac:dyDescent="0.25">
      <c r="A133" s="363"/>
      <c r="B133" s="8"/>
      <c r="D133" s="8"/>
      <c r="E133" s="8"/>
      <c r="F133" s="8"/>
      <c r="G133" s="8"/>
      <c r="H133" s="8"/>
      <c r="I133" s="8"/>
      <c r="J133" s="8">
        <f t="shared" si="31"/>
        <v>0</v>
      </c>
      <c r="K133" s="8"/>
      <c r="L133" s="58"/>
      <c r="M133" s="8">
        <f t="shared" si="32"/>
        <v>0</v>
      </c>
      <c r="N133" s="58"/>
      <c r="O133" s="58"/>
      <c r="P133" s="8">
        <f t="shared" si="33"/>
        <v>18</v>
      </c>
      <c r="Q133" s="59">
        <f t="shared" si="40"/>
        <v>0</v>
      </c>
      <c r="R133" s="59">
        <f t="shared" si="40"/>
        <v>0</v>
      </c>
      <c r="S133" s="59">
        <f t="shared" si="40"/>
        <v>0</v>
      </c>
      <c r="T133" s="59">
        <f t="shared" si="40"/>
        <v>0</v>
      </c>
      <c r="U133" s="59">
        <f t="shared" si="40"/>
        <v>0</v>
      </c>
      <c r="V133" s="55">
        <f t="shared" si="35"/>
        <v>0</v>
      </c>
      <c r="W133" s="55">
        <f t="shared" si="36"/>
        <v>0</v>
      </c>
      <c r="X133" s="55">
        <f t="shared" si="37"/>
        <v>0</v>
      </c>
      <c r="Y133" s="55">
        <f t="shared" si="38"/>
        <v>0</v>
      </c>
      <c r="Z133" s="55">
        <f t="shared" si="39"/>
        <v>0</v>
      </c>
      <c r="AA133" s="8"/>
    </row>
    <row r="134" spans="1:27" s="9" customFormat="1" ht="21" customHeight="1" x14ac:dyDescent="0.25">
      <c r="A134" s="363"/>
      <c r="B134" s="8"/>
      <c r="D134" s="8"/>
      <c r="E134" s="8"/>
      <c r="F134" s="8"/>
      <c r="G134" s="8"/>
      <c r="H134" s="8"/>
      <c r="I134" s="8"/>
      <c r="J134" s="8">
        <f t="shared" si="31"/>
        <v>0</v>
      </c>
      <c r="K134" s="8"/>
      <c r="L134" s="58"/>
      <c r="M134" s="8">
        <f t="shared" si="32"/>
        <v>0</v>
      </c>
      <c r="N134" s="58"/>
      <c r="O134" s="58"/>
      <c r="P134" s="8">
        <f t="shared" si="33"/>
        <v>18</v>
      </c>
      <c r="Q134" s="59">
        <f t="shared" si="40"/>
        <v>0</v>
      </c>
      <c r="R134" s="59">
        <f t="shared" si="40"/>
        <v>0</v>
      </c>
      <c r="S134" s="59">
        <f t="shared" si="40"/>
        <v>0</v>
      </c>
      <c r="T134" s="59">
        <f t="shared" si="40"/>
        <v>0</v>
      </c>
      <c r="U134" s="59">
        <f t="shared" si="40"/>
        <v>0</v>
      </c>
      <c r="V134" s="55">
        <f t="shared" si="35"/>
        <v>0</v>
      </c>
      <c r="W134" s="55">
        <f t="shared" si="36"/>
        <v>0</v>
      </c>
      <c r="X134" s="55">
        <f t="shared" si="37"/>
        <v>0</v>
      </c>
      <c r="Y134" s="55">
        <f t="shared" si="38"/>
        <v>0</v>
      </c>
      <c r="Z134" s="55">
        <f t="shared" si="39"/>
        <v>0</v>
      </c>
      <c r="AA134" s="8"/>
    </row>
    <row r="135" spans="1:27" s="9" customFormat="1" ht="21" customHeight="1" x14ac:dyDescent="0.25">
      <c r="A135" s="363"/>
      <c r="B135" s="8"/>
      <c r="D135" s="8"/>
      <c r="E135" s="8"/>
      <c r="F135" s="8"/>
      <c r="G135" s="8"/>
      <c r="H135" s="8"/>
      <c r="I135" s="8"/>
      <c r="J135" s="8">
        <f t="shared" si="31"/>
        <v>0</v>
      </c>
      <c r="K135" s="8"/>
      <c r="L135" s="58"/>
      <c r="M135" s="8">
        <f t="shared" si="32"/>
        <v>0</v>
      </c>
      <c r="N135" s="58"/>
      <c r="O135" s="58"/>
      <c r="P135" s="8">
        <f t="shared" si="33"/>
        <v>18</v>
      </c>
      <c r="Q135" s="59">
        <f t="shared" si="40"/>
        <v>0</v>
      </c>
      <c r="R135" s="59">
        <f t="shared" si="40"/>
        <v>0</v>
      </c>
      <c r="S135" s="59">
        <f t="shared" si="40"/>
        <v>0</v>
      </c>
      <c r="T135" s="59">
        <f t="shared" si="40"/>
        <v>0</v>
      </c>
      <c r="U135" s="59">
        <f t="shared" si="40"/>
        <v>0</v>
      </c>
      <c r="V135" s="55">
        <f t="shared" si="35"/>
        <v>0</v>
      </c>
      <c r="W135" s="55">
        <f t="shared" si="36"/>
        <v>0</v>
      </c>
      <c r="X135" s="55">
        <f t="shared" si="37"/>
        <v>0</v>
      </c>
      <c r="Y135" s="55">
        <f t="shared" si="38"/>
        <v>0</v>
      </c>
      <c r="Z135" s="55">
        <f t="shared" si="39"/>
        <v>0</v>
      </c>
      <c r="AA135" s="8"/>
    </row>
    <row r="136" spans="1:27" s="9" customFormat="1" ht="21" customHeight="1" x14ac:dyDescent="0.25">
      <c r="A136" s="363"/>
      <c r="B136" s="8"/>
      <c r="D136" s="8"/>
      <c r="E136" s="8"/>
      <c r="F136" s="8"/>
      <c r="G136" s="8"/>
      <c r="H136" s="8"/>
      <c r="I136" s="8"/>
      <c r="J136" s="8">
        <f t="shared" si="31"/>
        <v>0</v>
      </c>
      <c r="K136" s="8"/>
      <c r="L136" s="58"/>
      <c r="M136" s="8">
        <f t="shared" si="32"/>
        <v>0</v>
      </c>
      <c r="N136" s="58"/>
      <c r="O136" s="58"/>
      <c r="P136" s="8">
        <f t="shared" si="33"/>
        <v>18</v>
      </c>
      <c r="Q136" s="59">
        <f t="shared" si="40"/>
        <v>0</v>
      </c>
      <c r="R136" s="59">
        <f t="shared" si="40"/>
        <v>0</v>
      </c>
      <c r="S136" s="59">
        <f t="shared" si="40"/>
        <v>0</v>
      </c>
      <c r="T136" s="59">
        <f t="shared" si="40"/>
        <v>0</v>
      </c>
      <c r="U136" s="59">
        <f t="shared" si="40"/>
        <v>0</v>
      </c>
      <c r="V136" s="55">
        <f t="shared" si="35"/>
        <v>0</v>
      </c>
      <c r="W136" s="55">
        <f t="shared" si="36"/>
        <v>0</v>
      </c>
      <c r="X136" s="55">
        <f t="shared" si="37"/>
        <v>0</v>
      </c>
      <c r="Y136" s="55">
        <f t="shared" si="38"/>
        <v>0</v>
      </c>
      <c r="Z136" s="55">
        <f t="shared" si="39"/>
        <v>0</v>
      </c>
      <c r="AA136" s="8"/>
    </row>
    <row r="137" spans="1:27" s="9" customFormat="1" ht="21" customHeight="1" x14ac:dyDescent="0.25">
      <c r="A137" s="363"/>
      <c r="B137" s="8"/>
      <c r="D137" s="8"/>
      <c r="E137" s="8"/>
      <c r="F137" s="8"/>
      <c r="G137" s="8"/>
      <c r="H137" s="8"/>
      <c r="I137" s="8"/>
      <c r="J137" s="8">
        <f t="shared" si="31"/>
        <v>0</v>
      </c>
      <c r="K137" s="8"/>
      <c r="L137" s="58"/>
      <c r="M137" s="8">
        <f t="shared" si="32"/>
        <v>0</v>
      </c>
      <c r="N137" s="58"/>
      <c r="O137" s="58"/>
      <c r="P137" s="8">
        <f t="shared" si="33"/>
        <v>18</v>
      </c>
      <c r="Q137" s="59">
        <f t="shared" si="40"/>
        <v>0</v>
      </c>
      <c r="R137" s="59">
        <f t="shared" si="40"/>
        <v>0</v>
      </c>
      <c r="S137" s="59">
        <f t="shared" si="40"/>
        <v>0</v>
      </c>
      <c r="T137" s="59">
        <f t="shared" si="40"/>
        <v>0</v>
      </c>
      <c r="U137" s="59">
        <f t="shared" si="40"/>
        <v>0</v>
      </c>
      <c r="V137" s="55">
        <f t="shared" si="35"/>
        <v>0</v>
      </c>
      <c r="W137" s="55">
        <f t="shared" si="36"/>
        <v>0</v>
      </c>
      <c r="X137" s="55">
        <f t="shared" si="37"/>
        <v>0</v>
      </c>
      <c r="Y137" s="55">
        <f t="shared" si="38"/>
        <v>0</v>
      </c>
      <c r="Z137" s="55">
        <f t="shared" si="39"/>
        <v>0</v>
      </c>
      <c r="AA137" s="8"/>
    </row>
    <row r="138" spans="1:27" s="9" customFormat="1" ht="21" customHeight="1" x14ac:dyDescent="0.25">
      <c r="A138" s="363"/>
      <c r="B138" s="8"/>
      <c r="D138" s="8"/>
      <c r="E138" s="8"/>
      <c r="F138" s="8"/>
      <c r="G138" s="8"/>
      <c r="H138" s="8"/>
      <c r="I138" s="8"/>
      <c r="J138" s="8">
        <f t="shared" si="31"/>
        <v>0</v>
      </c>
      <c r="K138" s="8"/>
      <c r="L138" s="58"/>
      <c r="M138" s="8">
        <f t="shared" si="32"/>
        <v>0</v>
      </c>
      <c r="N138" s="58"/>
      <c r="O138" s="58"/>
      <c r="P138" s="8">
        <f t="shared" si="33"/>
        <v>18</v>
      </c>
      <c r="Q138" s="59">
        <f t="shared" si="40"/>
        <v>0</v>
      </c>
      <c r="R138" s="59">
        <f t="shared" si="40"/>
        <v>0</v>
      </c>
      <c r="S138" s="59">
        <f t="shared" si="40"/>
        <v>0</v>
      </c>
      <c r="T138" s="59">
        <f t="shared" si="40"/>
        <v>0</v>
      </c>
      <c r="U138" s="59">
        <f t="shared" si="40"/>
        <v>0</v>
      </c>
      <c r="V138" s="55">
        <f t="shared" si="35"/>
        <v>0</v>
      </c>
      <c r="W138" s="55">
        <f t="shared" si="36"/>
        <v>0</v>
      </c>
      <c r="X138" s="55">
        <f t="shared" si="37"/>
        <v>0</v>
      </c>
      <c r="Y138" s="55">
        <f t="shared" si="38"/>
        <v>0</v>
      </c>
      <c r="Z138" s="55">
        <f t="shared" si="39"/>
        <v>0</v>
      </c>
      <c r="AA138" s="8"/>
    </row>
    <row r="139" spans="1:27" s="9" customFormat="1" ht="21" customHeight="1" x14ac:dyDescent="0.25">
      <c r="A139" s="363"/>
      <c r="B139" s="8"/>
      <c r="D139" s="8"/>
      <c r="E139" s="8"/>
      <c r="F139" s="8"/>
      <c r="G139" s="8"/>
      <c r="H139" s="8"/>
      <c r="I139" s="8"/>
      <c r="J139" s="8">
        <f t="shared" si="31"/>
        <v>0</v>
      </c>
      <c r="K139" s="8"/>
      <c r="L139" s="58"/>
      <c r="M139" s="8">
        <f t="shared" si="32"/>
        <v>0</v>
      </c>
      <c r="N139" s="58"/>
      <c r="O139" s="58"/>
      <c r="P139" s="8">
        <f t="shared" si="33"/>
        <v>18</v>
      </c>
      <c r="Q139" s="59">
        <f t="shared" si="40"/>
        <v>0</v>
      </c>
      <c r="R139" s="59">
        <f t="shared" si="40"/>
        <v>0</v>
      </c>
      <c r="S139" s="59">
        <f t="shared" si="40"/>
        <v>0</v>
      </c>
      <c r="T139" s="59">
        <f t="shared" si="40"/>
        <v>0</v>
      </c>
      <c r="U139" s="59">
        <f t="shared" si="40"/>
        <v>0</v>
      </c>
      <c r="V139" s="55">
        <f t="shared" si="35"/>
        <v>0</v>
      </c>
      <c r="W139" s="55">
        <f t="shared" si="36"/>
        <v>0</v>
      </c>
      <c r="X139" s="55">
        <f t="shared" si="37"/>
        <v>0</v>
      </c>
      <c r="Y139" s="55">
        <f t="shared" si="38"/>
        <v>0</v>
      </c>
      <c r="Z139" s="55">
        <f t="shared" si="39"/>
        <v>0</v>
      </c>
      <c r="AA139" s="8"/>
    </row>
    <row r="140" spans="1:27" s="9" customFormat="1" ht="21" customHeight="1" x14ac:dyDescent="0.25">
      <c r="A140" s="363"/>
      <c r="B140" s="8"/>
      <c r="D140" s="8"/>
      <c r="E140" s="8"/>
      <c r="F140" s="8"/>
      <c r="G140" s="8"/>
      <c r="H140" s="8"/>
      <c r="I140" s="8"/>
      <c r="J140" s="8">
        <f t="shared" si="31"/>
        <v>0</v>
      </c>
      <c r="K140" s="8"/>
      <c r="L140" s="58"/>
      <c r="M140" s="8">
        <f t="shared" si="32"/>
        <v>0</v>
      </c>
      <c r="N140" s="58"/>
      <c r="O140" s="58"/>
      <c r="P140" s="8">
        <f t="shared" si="33"/>
        <v>18</v>
      </c>
      <c r="Q140" s="59">
        <f t="shared" si="40"/>
        <v>0</v>
      </c>
      <c r="R140" s="59">
        <f t="shared" si="40"/>
        <v>0</v>
      </c>
      <c r="S140" s="59">
        <f t="shared" si="40"/>
        <v>0</v>
      </c>
      <c r="T140" s="59">
        <f t="shared" si="40"/>
        <v>0</v>
      </c>
      <c r="U140" s="59">
        <f t="shared" si="40"/>
        <v>0</v>
      </c>
      <c r="V140" s="55">
        <f t="shared" si="35"/>
        <v>0</v>
      </c>
      <c r="W140" s="55">
        <f t="shared" si="36"/>
        <v>0</v>
      </c>
      <c r="X140" s="55">
        <f t="shared" si="37"/>
        <v>0</v>
      </c>
      <c r="Y140" s="55">
        <f t="shared" si="38"/>
        <v>0</v>
      </c>
      <c r="Z140" s="55">
        <f t="shared" si="39"/>
        <v>0</v>
      </c>
      <c r="AA140" s="8"/>
    </row>
    <row r="141" spans="1:27" s="9" customFormat="1" ht="21" customHeight="1" x14ac:dyDescent="0.25">
      <c r="A141" s="363"/>
      <c r="B141" s="8"/>
      <c r="D141" s="8"/>
      <c r="E141" s="8"/>
      <c r="F141" s="8"/>
      <c r="G141" s="8"/>
      <c r="H141" s="8"/>
      <c r="I141" s="8"/>
      <c r="J141" s="8">
        <f t="shared" si="31"/>
        <v>0</v>
      </c>
      <c r="K141" s="8"/>
      <c r="L141" s="58"/>
      <c r="M141" s="8">
        <f t="shared" si="32"/>
        <v>0</v>
      </c>
      <c r="N141" s="58"/>
      <c r="O141" s="58"/>
      <c r="P141" s="8">
        <f t="shared" si="33"/>
        <v>18</v>
      </c>
      <c r="Q141" s="59">
        <f t="shared" si="40"/>
        <v>0</v>
      </c>
      <c r="R141" s="59">
        <f t="shared" si="40"/>
        <v>0</v>
      </c>
      <c r="S141" s="59">
        <f t="shared" si="40"/>
        <v>0</v>
      </c>
      <c r="T141" s="59">
        <f t="shared" si="40"/>
        <v>0</v>
      </c>
      <c r="U141" s="59">
        <f t="shared" si="40"/>
        <v>0</v>
      </c>
      <c r="V141" s="55">
        <f t="shared" si="35"/>
        <v>0</v>
      </c>
      <c r="W141" s="55">
        <f t="shared" si="36"/>
        <v>0</v>
      </c>
      <c r="X141" s="55">
        <f t="shared" si="37"/>
        <v>0</v>
      </c>
      <c r="Y141" s="55">
        <f t="shared" si="38"/>
        <v>0</v>
      </c>
      <c r="Z141" s="55">
        <f t="shared" si="39"/>
        <v>0</v>
      </c>
      <c r="AA141" s="8"/>
    </row>
    <row r="142" spans="1:27" s="9" customFormat="1" ht="21" customHeight="1" x14ac:dyDescent="0.25">
      <c r="A142" s="363"/>
      <c r="B142" s="8"/>
      <c r="D142" s="8"/>
      <c r="E142" s="8"/>
      <c r="F142" s="8"/>
      <c r="G142" s="8"/>
      <c r="H142" s="8"/>
      <c r="I142" s="8"/>
      <c r="J142" s="8">
        <f t="shared" si="31"/>
        <v>0</v>
      </c>
      <c r="K142" s="8"/>
      <c r="L142" s="58"/>
      <c r="M142" s="8">
        <f t="shared" si="32"/>
        <v>0</v>
      </c>
      <c r="N142" s="58"/>
      <c r="O142" s="58"/>
      <c r="P142" s="8">
        <f t="shared" si="33"/>
        <v>18</v>
      </c>
      <c r="Q142" s="59">
        <f t="shared" si="40"/>
        <v>0</v>
      </c>
      <c r="R142" s="59">
        <f t="shared" si="40"/>
        <v>0</v>
      </c>
      <c r="S142" s="59">
        <f t="shared" si="40"/>
        <v>0</v>
      </c>
      <c r="T142" s="59">
        <f t="shared" si="40"/>
        <v>0</v>
      </c>
      <c r="U142" s="59">
        <f t="shared" si="40"/>
        <v>0</v>
      </c>
      <c r="V142" s="55">
        <f t="shared" si="35"/>
        <v>0</v>
      </c>
      <c r="W142" s="55">
        <f t="shared" si="36"/>
        <v>0</v>
      </c>
      <c r="X142" s="55">
        <f t="shared" si="37"/>
        <v>0</v>
      </c>
      <c r="Y142" s="55">
        <f t="shared" si="38"/>
        <v>0</v>
      </c>
      <c r="Z142" s="55">
        <f t="shared" si="39"/>
        <v>0</v>
      </c>
      <c r="AA142" s="8"/>
    </row>
    <row r="143" spans="1:27" s="9" customFormat="1" ht="21" customHeight="1" x14ac:dyDescent="0.25">
      <c r="A143" s="363"/>
      <c r="B143" s="8"/>
      <c r="D143" s="8"/>
      <c r="E143" s="8"/>
      <c r="F143" s="8"/>
      <c r="G143" s="8"/>
      <c r="H143" s="8"/>
      <c r="I143" s="8"/>
      <c r="J143" s="8">
        <f t="shared" si="31"/>
        <v>0</v>
      </c>
      <c r="K143" s="8"/>
      <c r="L143" s="58"/>
      <c r="M143" s="8">
        <f t="shared" si="32"/>
        <v>0</v>
      </c>
      <c r="N143" s="58"/>
      <c r="O143" s="58"/>
      <c r="P143" s="8">
        <f t="shared" si="33"/>
        <v>18</v>
      </c>
      <c r="Q143" s="59">
        <f t="shared" si="40"/>
        <v>0</v>
      </c>
      <c r="R143" s="59">
        <f t="shared" si="40"/>
        <v>0</v>
      </c>
      <c r="S143" s="59">
        <f t="shared" si="40"/>
        <v>0</v>
      </c>
      <c r="T143" s="59">
        <f t="shared" si="40"/>
        <v>0</v>
      </c>
      <c r="U143" s="59">
        <f t="shared" si="40"/>
        <v>0</v>
      </c>
      <c r="V143" s="55">
        <f t="shared" si="35"/>
        <v>0</v>
      </c>
      <c r="W143" s="55">
        <f t="shared" si="36"/>
        <v>0</v>
      </c>
      <c r="X143" s="55">
        <f t="shared" si="37"/>
        <v>0</v>
      </c>
      <c r="Y143" s="55">
        <f t="shared" si="38"/>
        <v>0</v>
      </c>
      <c r="Z143" s="55">
        <f t="shared" si="39"/>
        <v>0</v>
      </c>
      <c r="AA143" s="8"/>
    </row>
    <row r="144" spans="1:27" s="9" customFormat="1" ht="21" customHeight="1" x14ac:dyDescent="0.25">
      <c r="A144" s="363"/>
      <c r="B144" s="8"/>
      <c r="D144" s="8"/>
      <c r="E144" s="8"/>
      <c r="F144" s="8"/>
      <c r="G144" s="8"/>
      <c r="H144" s="8"/>
      <c r="I144" s="8"/>
      <c r="J144" s="8">
        <f t="shared" si="31"/>
        <v>0</v>
      </c>
      <c r="K144" s="8"/>
      <c r="L144" s="58"/>
      <c r="M144" s="8">
        <f t="shared" si="32"/>
        <v>0</v>
      </c>
      <c r="N144" s="58"/>
      <c r="O144" s="58"/>
      <c r="P144" s="8">
        <f t="shared" si="33"/>
        <v>18</v>
      </c>
      <c r="Q144" s="59">
        <f t="shared" si="40"/>
        <v>0</v>
      </c>
      <c r="R144" s="59">
        <f t="shared" si="40"/>
        <v>0</v>
      </c>
      <c r="S144" s="59">
        <f t="shared" si="40"/>
        <v>0</v>
      </c>
      <c r="T144" s="59">
        <f t="shared" si="40"/>
        <v>0</v>
      </c>
      <c r="U144" s="59">
        <f t="shared" si="40"/>
        <v>0</v>
      </c>
      <c r="V144" s="55">
        <f t="shared" si="35"/>
        <v>0</v>
      </c>
      <c r="W144" s="55">
        <f t="shared" si="36"/>
        <v>0</v>
      </c>
      <c r="X144" s="55">
        <f t="shared" si="37"/>
        <v>0</v>
      </c>
      <c r="Y144" s="55">
        <f t="shared" si="38"/>
        <v>0</v>
      </c>
      <c r="Z144" s="55">
        <f t="shared" si="39"/>
        <v>0</v>
      </c>
      <c r="AA144" s="8"/>
    </row>
    <row r="145" spans="1:27" s="9" customFormat="1" ht="21" customHeight="1" x14ac:dyDescent="0.25">
      <c r="A145" s="363"/>
      <c r="B145" s="8"/>
      <c r="D145" s="8"/>
      <c r="E145" s="8"/>
      <c r="F145" s="8"/>
      <c r="G145" s="8"/>
      <c r="H145" s="8"/>
      <c r="I145" s="8"/>
      <c r="J145" s="8">
        <f t="shared" si="31"/>
        <v>0</v>
      </c>
      <c r="K145" s="8"/>
      <c r="L145" s="58"/>
      <c r="M145" s="8">
        <f t="shared" si="32"/>
        <v>0</v>
      </c>
      <c r="N145" s="58"/>
      <c r="O145" s="58"/>
      <c r="P145" s="8">
        <f t="shared" si="33"/>
        <v>18</v>
      </c>
      <c r="Q145" s="59">
        <f t="shared" si="40"/>
        <v>0</v>
      </c>
      <c r="R145" s="59">
        <f t="shared" si="40"/>
        <v>0</v>
      </c>
      <c r="S145" s="59">
        <f t="shared" si="40"/>
        <v>0</v>
      </c>
      <c r="T145" s="59">
        <f t="shared" si="40"/>
        <v>0</v>
      </c>
      <c r="U145" s="59">
        <f t="shared" si="40"/>
        <v>0</v>
      </c>
      <c r="V145" s="55">
        <f t="shared" si="35"/>
        <v>0</v>
      </c>
      <c r="W145" s="55">
        <f t="shared" si="36"/>
        <v>0</v>
      </c>
      <c r="X145" s="55">
        <f t="shared" si="37"/>
        <v>0</v>
      </c>
      <c r="Y145" s="55">
        <f t="shared" si="38"/>
        <v>0</v>
      </c>
      <c r="Z145" s="55">
        <f t="shared" si="39"/>
        <v>0</v>
      </c>
      <c r="AA145" s="8"/>
    </row>
    <row r="146" spans="1:27" s="186" customFormat="1" ht="21" customHeight="1" x14ac:dyDescent="0.25">
      <c r="A146" s="364"/>
      <c r="B146" s="89"/>
      <c r="D146" s="89"/>
      <c r="E146" s="89"/>
      <c r="F146" s="89"/>
      <c r="G146" s="89"/>
      <c r="H146" s="89"/>
      <c r="I146" s="89"/>
      <c r="J146" s="8">
        <f t="shared" si="31"/>
        <v>0</v>
      </c>
      <c r="K146" s="89"/>
      <c r="L146" s="58"/>
      <c r="M146" s="8">
        <f t="shared" si="32"/>
        <v>0</v>
      </c>
      <c r="N146" s="58"/>
      <c r="O146" s="58"/>
      <c r="P146" s="8">
        <f t="shared" si="33"/>
        <v>18</v>
      </c>
      <c r="Q146" s="59">
        <f t="shared" si="40"/>
        <v>0</v>
      </c>
      <c r="R146" s="59">
        <f t="shared" si="40"/>
        <v>0</v>
      </c>
      <c r="S146" s="59">
        <f t="shared" si="40"/>
        <v>0</v>
      </c>
      <c r="T146" s="59">
        <f t="shared" si="40"/>
        <v>0</v>
      </c>
      <c r="U146" s="59">
        <f t="shared" si="40"/>
        <v>0</v>
      </c>
      <c r="V146" s="55">
        <f t="shared" si="35"/>
        <v>0</v>
      </c>
      <c r="W146" s="55">
        <f t="shared" si="36"/>
        <v>0</v>
      </c>
      <c r="X146" s="55">
        <f t="shared" si="37"/>
        <v>0</v>
      </c>
      <c r="Y146" s="55">
        <f t="shared" si="38"/>
        <v>0</v>
      </c>
      <c r="Z146" s="55">
        <f t="shared" si="39"/>
        <v>0</v>
      </c>
      <c r="AA146" s="89"/>
    </row>
    <row r="147" spans="1:27" s="9" customFormat="1" ht="21" customHeight="1" x14ac:dyDescent="0.25">
      <c r="A147" s="363"/>
      <c r="B147" s="8"/>
      <c r="D147" s="8"/>
      <c r="E147" s="8"/>
      <c r="F147" s="8"/>
      <c r="G147" s="8"/>
      <c r="H147" s="8"/>
      <c r="I147" s="8"/>
      <c r="J147" s="8">
        <f t="shared" si="31"/>
        <v>0</v>
      </c>
      <c r="K147" s="8"/>
      <c r="L147" s="58"/>
      <c r="M147" s="8">
        <f t="shared" si="32"/>
        <v>0</v>
      </c>
      <c r="N147" s="58"/>
      <c r="O147" s="58"/>
      <c r="P147" s="8">
        <f t="shared" si="33"/>
        <v>18</v>
      </c>
      <c r="Q147" s="59">
        <f t="shared" si="40"/>
        <v>0</v>
      </c>
      <c r="R147" s="59">
        <f t="shared" si="40"/>
        <v>0</v>
      </c>
      <c r="S147" s="59">
        <f t="shared" si="40"/>
        <v>0</v>
      </c>
      <c r="T147" s="59">
        <f t="shared" si="40"/>
        <v>0</v>
      </c>
      <c r="U147" s="59">
        <f t="shared" si="40"/>
        <v>0</v>
      </c>
      <c r="V147" s="55">
        <f t="shared" si="35"/>
        <v>0</v>
      </c>
      <c r="W147" s="55">
        <f t="shared" si="36"/>
        <v>0</v>
      </c>
      <c r="X147" s="55">
        <f t="shared" si="37"/>
        <v>0</v>
      </c>
      <c r="Y147" s="55">
        <f t="shared" si="38"/>
        <v>0</v>
      </c>
      <c r="Z147" s="55">
        <f t="shared" si="39"/>
        <v>0</v>
      </c>
      <c r="AA147" s="8"/>
    </row>
    <row r="148" spans="1:27" s="9" customFormat="1" ht="21" customHeight="1" x14ac:dyDescent="0.25">
      <c r="A148" s="363"/>
      <c r="B148" s="8"/>
      <c r="D148" s="8"/>
      <c r="E148" s="8"/>
      <c r="F148" s="8"/>
      <c r="G148" s="8"/>
      <c r="H148" s="8"/>
      <c r="I148" s="8"/>
      <c r="J148" s="8">
        <f t="shared" si="31"/>
        <v>0</v>
      </c>
      <c r="K148" s="8"/>
      <c r="L148" s="58"/>
      <c r="M148" s="8">
        <f t="shared" si="32"/>
        <v>0</v>
      </c>
      <c r="N148" s="58"/>
      <c r="O148" s="58"/>
      <c r="P148" s="8">
        <f t="shared" si="33"/>
        <v>18</v>
      </c>
      <c r="Q148" s="59">
        <f t="shared" si="40"/>
        <v>0</v>
      </c>
      <c r="R148" s="59">
        <f t="shared" si="40"/>
        <v>0</v>
      </c>
      <c r="S148" s="59">
        <f t="shared" si="40"/>
        <v>0</v>
      </c>
      <c r="T148" s="59">
        <f t="shared" si="40"/>
        <v>0</v>
      </c>
      <c r="U148" s="59">
        <f t="shared" si="40"/>
        <v>0</v>
      </c>
      <c r="V148" s="55">
        <f t="shared" si="35"/>
        <v>0</v>
      </c>
      <c r="W148" s="55">
        <f t="shared" si="36"/>
        <v>0</v>
      </c>
      <c r="X148" s="55">
        <f t="shared" si="37"/>
        <v>0</v>
      </c>
      <c r="Y148" s="55">
        <f t="shared" si="38"/>
        <v>0</v>
      </c>
      <c r="Z148" s="55">
        <f t="shared" si="39"/>
        <v>0</v>
      </c>
      <c r="AA148" s="8"/>
    </row>
    <row r="149" spans="1:27" s="9" customFormat="1" ht="21" customHeight="1" x14ac:dyDescent="0.25">
      <c r="A149" s="363"/>
      <c r="B149" s="8"/>
      <c r="D149" s="8"/>
      <c r="E149" s="8"/>
      <c r="F149" s="8"/>
      <c r="G149" s="8"/>
      <c r="H149" s="8"/>
      <c r="I149" s="8"/>
      <c r="J149" s="8">
        <f t="shared" si="31"/>
        <v>0</v>
      </c>
      <c r="K149" s="8"/>
      <c r="L149" s="58"/>
      <c r="M149" s="8">
        <f t="shared" si="32"/>
        <v>0</v>
      </c>
      <c r="N149" s="58"/>
      <c r="O149" s="58"/>
      <c r="P149" s="8">
        <f t="shared" si="33"/>
        <v>18</v>
      </c>
      <c r="Q149" s="59">
        <f t="shared" si="40"/>
        <v>0</v>
      </c>
      <c r="R149" s="59">
        <f t="shared" si="40"/>
        <v>0</v>
      </c>
      <c r="S149" s="59">
        <f t="shared" si="40"/>
        <v>0</v>
      </c>
      <c r="T149" s="59">
        <f t="shared" si="40"/>
        <v>0</v>
      </c>
      <c r="U149" s="59">
        <f t="shared" si="40"/>
        <v>0</v>
      </c>
      <c r="V149" s="55">
        <f t="shared" si="35"/>
        <v>0</v>
      </c>
      <c r="W149" s="55">
        <f t="shared" si="36"/>
        <v>0</v>
      </c>
      <c r="X149" s="55">
        <f t="shared" si="37"/>
        <v>0</v>
      </c>
      <c r="Y149" s="55">
        <f t="shared" si="38"/>
        <v>0</v>
      </c>
      <c r="Z149" s="55">
        <f t="shared" si="39"/>
        <v>0</v>
      </c>
      <c r="AA149" s="8"/>
    </row>
    <row r="150" spans="1:27" s="9" customFormat="1" ht="21" customHeight="1" x14ac:dyDescent="0.25">
      <c r="A150" s="363"/>
      <c r="B150" s="8"/>
      <c r="D150" s="8"/>
      <c r="E150" s="8"/>
      <c r="F150" s="8"/>
      <c r="G150" s="8"/>
      <c r="H150" s="8"/>
      <c r="I150" s="8"/>
      <c r="J150" s="8">
        <f t="shared" si="31"/>
        <v>0</v>
      </c>
      <c r="K150" s="8"/>
      <c r="L150" s="58"/>
      <c r="M150" s="8">
        <f t="shared" si="32"/>
        <v>0</v>
      </c>
      <c r="N150" s="58"/>
      <c r="O150" s="58"/>
      <c r="P150" s="8">
        <f t="shared" si="33"/>
        <v>18</v>
      </c>
      <c r="Q150" s="59">
        <f t="shared" si="40"/>
        <v>0</v>
      </c>
      <c r="R150" s="59">
        <f t="shared" si="40"/>
        <v>0</v>
      </c>
      <c r="S150" s="59">
        <f t="shared" si="40"/>
        <v>0</v>
      </c>
      <c r="T150" s="59">
        <f t="shared" si="40"/>
        <v>0</v>
      </c>
      <c r="U150" s="59">
        <f t="shared" si="40"/>
        <v>0</v>
      </c>
      <c r="V150" s="55">
        <f t="shared" si="35"/>
        <v>0</v>
      </c>
      <c r="W150" s="55">
        <f t="shared" si="36"/>
        <v>0</v>
      </c>
      <c r="X150" s="55">
        <f t="shared" si="37"/>
        <v>0</v>
      </c>
      <c r="Y150" s="55">
        <f t="shared" si="38"/>
        <v>0</v>
      </c>
      <c r="Z150" s="55">
        <f t="shared" si="39"/>
        <v>0</v>
      </c>
      <c r="AA150" s="8"/>
    </row>
    <row r="151" spans="1:27" s="9" customFormat="1" ht="21" customHeight="1" x14ac:dyDescent="0.25">
      <c r="A151" s="363"/>
      <c r="B151" s="8"/>
      <c r="D151" s="8"/>
      <c r="E151" s="8"/>
      <c r="F151" s="8"/>
      <c r="G151" s="8"/>
      <c r="H151" s="8"/>
      <c r="I151" s="8"/>
      <c r="J151" s="8">
        <f t="shared" si="31"/>
        <v>0</v>
      </c>
      <c r="K151" s="8"/>
      <c r="L151" s="58"/>
      <c r="M151" s="8">
        <f t="shared" si="32"/>
        <v>0</v>
      </c>
      <c r="N151" s="58"/>
      <c r="O151" s="58"/>
      <c r="P151" s="8">
        <f t="shared" si="33"/>
        <v>18</v>
      </c>
      <c r="Q151" s="59">
        <f t="shared" si="40"/>
        <v>0</v>
      </c>
      <c r="R151" s="59">
        <f t="shared" si="40"/>
        <v>0</v>
      </c>
      <c r="S151" s="59">
        <f t="shared" si="40"/>
        <v>0</v>
      </c>
      <c r="T151" s="59">
        <f t="shared" si="40"/>
        <v>0</v>
      </c>
      <c r="U151" s="59">
        <f t="shared" si="40"/>
        <v>0</v>
      </c>
      <c r="V151" s="55">
        <f t="shared" si="35"/>
        <v>0</v>
      </c>
      <c r="W151" s="55">
        <f t="shared" si="36"/>
        <v>0</v>
      </c>
      <c r="X151" s="55">
        <f t="shared" si="37"/>
        <v>0</v>
      </c>
      <c r="Y151" s="55">
        <f t="shared" si="38"/>
        <v>0</v>
      </c>
      <c r="Z151" s="55">
        <f t="shared" si="39"/>
        <v>0</v>
      </c>
      <c r="AA151" s="8"/>
    </row>
    <row r="152" spans="1:27" s="9" customFormat="1" ht="21" customHeight="1" x14ac:dyDescent="0.25">
      <c r="A152" s="363"/>
      <c r="B152" s="8"/>
      <c r="D152" s="8"/>
      <c r="E152" s="8"/>
      <c r="F152" s="8"/>
      <c r="G152" s="8"/>
      <c r="H152" s="8"/>
      <c r="I152" s="8"/>
      <c r="J152" s="8">
        <f t="shared" si="31"/>
        <v>0</v>
      </c>
      <c r="K152" s="8"/>
      <c r="L152" s="58"/>
      <c r="M152" s="8">
        <f t="shared" si="32"/>
        <v>0</v>
      </c>
      <c r="N152" s="58"/>
      <c r="O152" s="58"/>
      <c r="P152" s="8">
        <f t="shared" si="33"/>
        <v>18</v>
      </c>
      <c r="Q152" s="59">
        <f t="shared" si="40"/>
        <v>0</v>
      </c>
      <c r="R152" s="59">
        <f t="shared" si="40"/>
        <v>0</v>
      </c>
      <c r="S152" s="59">
        <f t="shared" si="40"/>
        <v>0</v>
      </c>
      <c r="T152" s="59">
        <f t="shared" si="40"/>
        <v>0</v>
      </c>
      <c r="U152" s="59">
        <f t="shared" si="40"/>
        <v>0</v>
      </c>
      <c r="V152" s="55">
        <f t="shared" si="35"/>
        <v>0</v>
      </c>
      <c r="W152" s="55">
        <f t="shared" si="36"/>
        <v>0</v>
      </c>
      <c r="X152" s="55">
        <f t="shared" si="37"/>
        <v>0</v>
      </c>
      <c r="Y152" s="55">
        <f t="shared" si="38"/>
        <v>0</v>
      </c>
      <c r="Z152" s="55">
        <f t="shared" si="39"/>
        <v>0</v>
      </c>
      <c r="AA152" s="8"/>
    </row>
    <row r="153" spans="1:27" s="9" customFormat="1" ht="21" customHeight="1" x14ac:dyDescent="0.25">
      <c r="A153" s="363"/>
      <c r="B153" s="8"/>
      <c r="D153" s="8"/>
      <c r="E153" s="8"/>
      <c r="F153" s="8"/>
      <c r="G153" s="8"/>
      <c r="H153" s="8"/>
      <c r="I153" s="8"/>
      <c r="J153" s="8">
        <f t="shared" si="31"/>
        <v>0</v>
      </c>
      <c r="K153" s="8"/>
      <c r="L153" s="58"/>
      <c r="M153" s="8">
        <f t="shared" si="32"/>
        <v>0</v>
      </c>
      <c r="N153" s="58"/>
      <c r="O153" s="58"/>
      <c r="P153" s="8">
        <f t="shared" si="33"/>
        <v>18</v>
      </c>
      <c r="Q153" s="59">
        <f t="shared" si="40"/>
        <v>0</v>
      </c>
      <c r="R153" s="59">
        <f t="shared" si="40"/>
        <v>0</v>
      </c>
      <c r="S153" s="59">
        <f t="shared" si="40"/>
        <v>0</v>
      </c>
      <c r="T153" s="59">
        <f t="shared" si="40"/>
        <v>0</v>
      </c>
      <c r="U153" s="59">
        <f t="shared" si="40"/>
        <v>0</v>
      </c>
      <c r="V153" s="55">
        <f t="shared" si="35"/>
        <v>0</v>
      </c>
      <c r="W153" s="55">
        <f t="shared" si="36"/>
        <v>0</v>
      </c>
      <c r="X153" s="55">
        <f t="shared" si="37"/>
        <v>0</v>
      </c>
      <c r="Y153" s="55">
        <f t="shared" si="38"/>
        <v>0</v>
      </c>
      <c r="Z153" s="55">
        <f t="shared" si="39"/>
        <v>0</v>
      </c>
      <c r="AA153" s="8"/>
    </row>
    <row r="154" spans="1:27" s="9" customFormat="1" ht="21" customHeight="1" x14ac:dyDescent="0.25">
      <c r="A154" s="363"/>
      <c r="B154" s="8"/>
      <c r="D154" s="8"/>
      <c r="E154" s="8"/>
      <c r="F154" s="8"/>
      <c r="G154" s="8"/>
      <c r="H154" s="8"/>
      <c r="I154" s="8"/>
      <c r="J154" s="8">
        <f t="shared" si="31"/>
        <v>0</v>
      </c>
      <c r="K154" s="8"/>
      <c r="L154" s="58"/>
      <c r="M154" s="8">
        <f t="shared" si="32"/>
        <v>0</v>
      </c>
      <c r="N154" s="58"/>
      <c r="O154" s="58"/>
      <c r="P154" s="8">
        <f t="shared" si="33"/>
        <v>18</v>
      </c>
      <c r="Q154" s="59">
        <f t="shared" si="40"/>
        <v>0</v>
      </c>
      <c r="R154" s="59">
        <f t="shared" si="40"/>
        <v>0</v>
      </c>
      <c r="S154" s="59">
        <f t="shared" si="40"/>
        <v>0</v>
      </c>
      <c r="T154" s="59">
        <f t="shared" si="40"/>
        <v>0</v>
      </c>
      <c r="U154" s="59">
        <f t="shared" si="40"/>
        <v>0</v>
      </c>
      <c r="V154" s="55">
        <f t="shared" si="35"/>
        <v>0</v>
      </c>
      <c r="W154" s="55">
        <f t="shared" si="36"/>
        <v>0</v>
      </c>
      <c r="X154" s="55">
        <f t="shared" si="37"/>
        <v>0</v>
      </c>
      <c r="Y154" s="55">
        <f t="shared" si="38"/>
        <v>0</v>
      </c>
      <c r="Z154" s="55">
        <f t="shared" si="39"/>
        <v>0</v>
      </c>
      <c r="AA154" s="8"/>
    </row>
    <row r="155" spans="1:27" s="9" customFormat="1" ht="21" customHeight="1" x14ac:dyDescent="0.25">
      <c r="A155" s="363"/>
      <c r="B155" s="8"/>
      <c r="D155" s="8"/>
      <c r="E155" s="8"/>
      <c r="F155" s="8"/>
      <c r="G155" s="8"/>
      <c r="H155" s="8"/>
      <c r="I155" s="8"/>
      <c r="J155" s="8">
        <f t="shared" si="31"/>
        <v>0</v>
      </c>
      <c r="K155" s="8"/>
      <c r="L155" s="58"/>
      <c r="M155" s="8">
        <f t="shared" si="32"/>
        <v>0</v>
      </c>
      <c r="N155" s="58"/>
      <c r="O155" s="58"/>
      <c r="P155" s="8">
        <f t="shared" si="33"/>
        <v>18</v>
      </c>
      <c r="Q155" s="59">
        <f t="shared" si="40"/>
        <v>0</v>
      </c>
      <c r="R155" s="59">
        <f t="shared" si="40"/>
        <v>0</v>
      </c>
      <c r="S155" s="59">
        <f t="shared" si="40"/>
        <v>0</v>
      </c>
      <c r="T155" s="59">
        <f t="shared" si="40"/>
        <v>0</v>
      </c>
      <c r="U155" s="59">
        <f t="shared" si="40"/>
        <v>0</v>
      </c>
      <c r="V155" s="55">
        <f t="shared" si="35"/>
        <v>0</v>
      </c>
      <c r="W155" s="55">
        <f t="shared" si="36"/>
        <v>0</v>
      </c>
      <c r="X155" s="55">
        <f t="shared" si="37"/>
        <v>0</v>
      </c>
      <c r="Y155" s="55">
        <f t="shared" si="38"/>
        <v>0</v>
      </c>
      <c r="Z155" s="55">
        <f t="shared" si="39"/>
        <v>0</v>
      </c>
      <c r="AA155" s="8"/>
    </row>
    <row r="156" spans="1:27" s="9" customFormat="1" ht="21" customHeight="1" x14ac:dyDescent="0.25">
      <c r="A156" s="363"/>
      <c r="B156" s="8"/>
      <c r="D156" s="8"/>
      <c r="E156" s="8"/>
      <c r="F156" s="8"/>
      <c r="G156" s="8"/>
      <c r="H156" s="8"/>
      <c r="I156" s="8"/>
      <c r="J156" s="8">
        <f t="shared" si="31"/>
        <v>0</v>
      </c>
      <c r="K156" s="8"/>
      <c r="L156" s="58"/>
      <c r="M156" s="8">
        <f t="shared" si="32"/>
        <v>0</v>
      </c>
      <c r="N156" s="58"/>
      <c r="O156" s="58"/>
      <c r="P156" s="8">
        <f t="shared" si="33"/>
        <v>18</v>
      </c>
      <c r="Q156" s="59">
        <f t="shared" si="40"/>
        <v>0</v>
      </c>
      <c r="R156" s="59">
        <f t="shared" si="40"/>
        <v>0</v>
      </c>
      <c r="S156" s="59">
        <f t="shared" si="40"/>
        <v>0</v>
      </c>
      <c r="T156" s="59">
        <f t="shared" si="40"/>
        <v>0</v>
      </c>
      <c r="U156" s="59">
        <f t="shared" si="40"/>
        <v>0</v>
      </c>
      <c r="V156" s="55">
        <f t="shared" si="35"/>
        <v>0</v>
      </c>
      <c r="W156" s="55">
        <f t="shared" si="36"/>
        <v>0</v>
      </c>
      <c r="X156" s="55">
        <f t="shared" si="37"/>
        <v>0</v>
      </c>
      <c r="Y156" s="55">
        <f t="shared" si="38"/>
        <v>0</v>
      </c>
      <c r="Z156" s="55">
        <f t="shared" si="39"/>
        <v>0</v>
      </c>
      <c r="AA156" s="8"/>
    </row>
    <row r="157" spans="1:27" s="9" customFormat="1" ht="21" customHeight="1" x14ac:dyDescent="0.25">
      <c r="A157" s="363"/>
      <c r="B157" s="8"/>
      <c r="D157" s="8"/>
      <c r="E157" s="8"/>
      <c r="F157" s="8"/>
      <c r="G157" s="8"/>
      <c r="H157" s="8"/>
      <c r="I157" s="8"/>
      <c r="J157" s="8">
        <f t="shared" si="31"/>
        <v>0</v>
      </c>
      <c r="K157" s="8"/>
      <c r="L157" s="58"/>
      <c r="M157" s="8">
        <f t="shared" si="32"/>
        <v>0</v>
      </c>
      <c r="N157" s="58"/>
      <c r="O157" s="58"/>
      <c r="P157" s="8">
        <f t="shared" si="33"/>
        <v>18</v>
      </c>
      <c r="Q157" s="59">
        <f t="shared" si="40"/>
        <v>0</v>
      </c>
      <c r="R157" s="59">
        <f t="shared" si="40"/>
        <v>0</v>
      </c>
      <c r="S157" s="59">
        <f t="shared" si="40"/>
        <v>0</v>
      </c>
      <c r="T157" s="59">
        <f t="shared" si="40"/>
        <v>0</v>
      </c>
      <c r="U157" s="59">
        <f t="shared" si="40"/>
        <v>0</v>
      </c>
      <c r="V157" s="55">
        <f t="shared" si="35"/>
        <v>0</v>
      </c>
      <c r="W157" s="55">
        <f t="shared" si="36"/>
        <v>0</v>
      </c>
      <c r="X157" s="55">
        <f t="shared" si="37"/>
        <v>0</v>
      </c>
      <c r="Y157" s="55">
        <f t="shared" si="38"/>
        <v>0</v>
      </c>
      <c r="Z157" s="55">
        <f t="shared" si="39"/>
        <v>0</v>
      </c>
      <c r="AA157" s="8"/>
    </row>
    <row r="158" spans="1:27" s="9" customFormat="1" ht="21" customHeight="1" x14ac:dyDescent="0.25">
      <c r="A158" s="363"/>
      <c r="B158" s="8"/>
      <c r="D158" s="8"/>
      <c r="E158" s="8"/>
      <c r="F158" s="8"/>
      <c r="G158" s="8"/>
      <c r="H158" s="8"/>
      <c r="I158" s="8"/>
      <c r="J158" s="8">
        <f t="shared" ref="J158" si="41">+IF(D158=1,(G158-H158-I158),IF(D158=2,(G158-H158-I158),0))</f>
        <v>0</v>
      </c>
      <c r="K158" s="8"/>
      <c r="L158" s="58"/>
      <c r="M158" s="8">
        <f t="shared" si="32"/>
        <v>0</v>
      </c>
      <c r="N158" s="58"/>
      <c r="O158" s="58"/>
      <c r="P158" s="8">
        <f t="shared" si="33"/>
        <v>18</v>
      </c>
      <c r="Q158" s="59">
        <f t="shared" si="40"/>
        <v>0</v>
      </c>
      <c r="R158" s="59">
        <f t="shared" si="40"/>
        <v>0</v>
      </c>
      <c r="S158" s="59">
        <f t="shared" si="40"/>
        <v>0</v>
      </c>
      <c r="T158" s="59">
        <f t="shared" si="40"/>
        <v>0</v>
      </c>
      <c r="U158" s="59">
        <f t="shared" si="40"/>
        <v>0</v>
      </c>
      <c r="V158" s="55">
        <f t="shared" si="35"/>
        <v>0</v>
      </c>
      <c r="W158" s="55">
        <f t="shared" si="36"/>
        <v>0</v>
      </c>
      <c r="X158" s="55">
        <f t="shared" si="37"/>
        <v>0</v>
      </c>
      <c r="Y158" s="55">
        <f t="shared" si="38"/>
        <v>0</v>
      </c>
      <c r="Z158" s="55">
        <f t="shared" si="39"/>
        <v>0</v>
      </c>
      <c r="AA158" s="8"/>
    </row>
    <row r="159" spans="1:27" s="9" customFormat="1" ht="21" customHeight="1" x14ac:dyDescent="0.25">
      <c r="A159" s="363"/>
      <c r="B159" s="8"/>
      <c r="D159" s="8"/>
      <c r="E159" s="8"/>
      <c r="F159" s="8"/>
      <c r="G159" s="10"/>
      <c r="H159" s="10"/>
      <c r="L159" s="10"/>
      <c r="M159" s="8"/>
      <c r="N159" s="8"/>
      <c r="O159" s="8"/>
      <c r="P159" s="8"/>
      <c r="Q159" s="8"/>
      <c r="R159" s="8"/>
      <c r="S159" s="8"/>
      <c r="T159" s="8"/>
      <c r="U159" s="8"/>
      <c r="W159" s="55"/>
      <c r="X159" s="55"/>
      <c r="Y159" s="55"/>
      <c r="Z159" s="55"/>
      <c r="AA159" s="8"/>
    </row>
    <row r="160" spans="1:27" s="9" customFormat="1" ht="21" customHeight="1" x14ac:dyDescent="0.25">
      <c r="A160" s="363"/>
      <c r="B160" s="8"/>
      <c r="D160" s="8"/>
      <c r="E160" s="8"/>
      <c r="F160" s="8"/>
      <c r="G160" s="8"/>
      <c r="H160" s="8"/>
      <c r="I160" s="8"/>
      <c r="J160" s="8"/>
      <c r="K160" s="8"/>
      <c r="L160" s="10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7:21" ht="21" customHeight="1" thickBot="1" x14ac:dyDescent="0.3"/>
    <row r="162" spans="17:21" ht="21" customHeight="1" thickBot="1" x14ac:dyDescent="0.3">
      <c r="Q162" s="71">
        <f>6</f>
        <v>6</v>
      </c>
      <c r="R162" s="72">
        <f>12*1+6</f>
        <v>18</v>
      </c>
      <c r="S162" s="72">
        <f>12*2+6</f>
        <v>30</v>
      </c>
      <c r="T162" s="72">
        <f>12*3+6</f>
        <v>42</v>
      </c>
      <c r="U162" s="73">
        <f>12*4+6</f>
        <v>54</v>
      </c>
    </row>
  </sheetData>
  <autoFilter ref="D26:F160" xr:uid="{6B3EB7BD-3D65-4947-8100-9477A8047029}"/>
  <mergeCells count="28">
    <mergeCell ref="B2:J2"/>
    <mergeCell ref="L2:Z2"/>
    <mergeCell ref="M5:Z5"/>
    <mergeCell ref="A25:A26"/>
    <mergeCell ref="B25:J25"/>
    <mergeCell ref="L25:Z25"/>
    <mergeCell ref="M6:Z6"/>
    <mergeCell ref="M7:Z7"/>
    <mergeCell ref="M8:Z8"/>
    <mergeCell ref="L10:M10"/>
    <mergeCell ref="N10:Z10"/>
    <mergeCell ref="L11:M11"/>
    <mergeCell ref="N11:Z11"/>
    <mergeCell ref="L12:M12"/>
    <mergeCell ref="N12:Z12"/>
    <mergeCell ref="L13:M13"/>
    <mergeCell ref="N13:Z13"/>
    <mergeCell ref="L14:M14"/>
    <mergeCell ref="N14:Z14"/>
    <mergeCell ref="S16:Z16"/>
    <mergeCell ref="N17:Q17"/>
    <mergeCell ref="S17:Z18"/>
    <mergeCell ref="N18:Q18"/>
    <mergeCell ref="N19:Q19"/>
    <mergeCell ref="S19:Z20"/>
    <mergeCell ref="N20:Q20"/>
    <mergeCell ref="N21:Q21"/>
    <mergeCell ref="N22:Q22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C21 Q26:V26 H16 H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F378-C902-40BD-A489-06759904E0A4}">
  <dimension ref="A1:AE194"/>
  <sheetViews>
    <sheetView showGridLines="0" zoomScale="85" zoomScaleNormal="85" workbookViewId="0">
      <selection activeCell="C34" sqref="C34"/>
    </sheetView>
  </sheetViews>
  <sheetFormatPr defaultColWidth="9.140625" defaultRowHeight="21" customHeight="1" x14ac:dyDescent="0.25"/>
  <cols>
    <col min="1" max="1" width="7.42578125" style="103" customWidth="1"/>
    <col min="2" max="2" width="4" style="8" customWidth="1"/>
    <col min="3" max="3" width="51.5703125" style="9" customWidth="1"/>
    <col min="4" max="4" width="9.140625" style="8"/>
    <col min="5" max="5" width="14" style="8" customWidth="1"/>
    <col min="6" max="6" width="19.42578125" style="8" customWidth="1"/>
    <col min="7" max="7" width="11.42578125" style="8" customWidth="1"/>
    <col min="8" max="8" width="11.42578125" style="8" bestFit="1" customWidth="1"/>
    <col min="9" max="10" width="11.42578125" style="8" customWidth="1"/>
    <col min="11" max="11" width="1.5703125" style="8" customWidth="1"/>
    <col min="12" max="12" width="8.7109375" style="10" bestFit="1" customWidth="1"/>
    <col min="13" max="14" width="8.5703125" style="8" customWidth="1"/>
    <col min="15" max="15" width="13" style="8" customWidth="1"/>
    <col min="16" max="26" width="10.5703125" style="8" customWidth="1"/>
    <col min="27" max="27" width="11.42578125" style="8" customWidth="1"/>
    <col min="28" max="16384" width="9.140625" style="9"/>
  </cols>
  <sheetData>
    <row r="1" spans="1:27" s="8" customFormat="1" ht="9" customHeight="1" x14ac:dyDescent="0.25">
      <c r="A1" s="103"/>
      <c r="C1" s="9"/>
      <c r="L1" s="10"/>
    </row>
    <row r="2" spans="1:27" customFormat="1" ht="23.25" customHeight="1" x14ac:dyDescent="0.35">
      <c r="A2" s="102"/>
      <c r="B2" s="368" t="s">
        <v>138</v>
      </c>
      <c r="C2" s="369"/>
      <c r="D2" s="369"/>
      <c r="E2" s="369"/>
      <c r="F2" s="369"/>
      <c r="G2" s="369"/>
      <c r="H2" s="369"/>
      <c r="I2" s="369"/>
      <c r="J2" s="369"/>
      <c r="K2" s="2"/>
      <c r="L2" s="391" t="s">
        <v>35</v>
      </c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2"/>
    </row>
    <row r="3" spans="1:27" customFormat="1" ht="9" customHeight="1" thickBot="1" x14ac:dyDescent="0.3">
      <c r="A3" s="102"/>
      <c r="B3" s="2"/>
      <c r="D3" s="2"/>
      <c r="E3" s="2"/>
      <c r="F3" s="2"/>
      <c r="G3" s="2"/>
      <c r="H3" s="2"/>
      <c r="I3" s="2"/>
      <c r="J3" s="2"/>
      <c r="K3" s="2"/>
      <c r="L3" s="206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"/>
    </row>
    <row r="4" spans="1:27" s="8" customFormat="1" ht="21" customHeight="1" thickBot="1" x14ac:dyDescent="0.3">
      <c r="A4" s="103"/>
      <c r="B4" s="216"/>
      <c r="C4" s="217" t="s">
        <v>36</v>
      </c>
      <c r="D4" s="107" t="s">
        <v>37</v>
      </c>
      <c r="E4" s="107" t="s">
        <v>38</v>
      </c>
      <c r="F4" s="107"/>
      <c r="G4" s="107" t="s">
        <v>139</v>
      </c>
      <c r="H4" s="137" t="s">
        <v>140</v>
      </c>
      <c r="I4" s="217" t="s">
        <v>42</v>
      </c>
      <c r="J4" s="219"/>
      <c r="K4" s="84"/>
      <c r="L4" s="208" t="s">
        <v>43</v>
      </c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</row>
    <row r="5" spans="1:27" s="8" customFormat="1" ht="21" customHeight="1" x14ac:dyDescent="0.25">
      <c r="A5" s="103"/>
      <c r="B5" s="281"/>
      <c r="C5" s="282" t="s">
        <v>44</v>
      </c>
      <c r="D5" s="283"/>
      <c r="E5" s="283" t="s">
        <v>45</v>
      </c>
      <c r="F5" s="283"/>
      <c r="G5" s="284">
        <f>+SUM(H27:H192)</f>
        <v>0</v>
      </c>
      <c r="H5" s="285"/>
      <c r="I5" s="286"/>
      <c r="J5" s="287"/>
      <c r="L5" s="209"/>
      <c r="M5" s="392" t="s">
        <v>47</v>
      </c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4"/>
    </row>
    <row r="6" spans="1:27" s="8" customFormat="1" ht="21" customHeight="1" x14ac:dyDescent="0.25">
      <c r="A6" s="103"/>
      <c r="B6" s="288"/>
      <c r="C6" s="289" t="s">
        <v>48</v>
      </c>
      <c r="D6" s="290">
        <v>1</v>
      </c>
      <c r="E6" s="290" t="s">
        <v>45</v>
      </c>
      <c r="F6" s="290"/>
      <c r="G6" s="291">
        <f>+SUMIF(D$27:D$192,"1",I$27:I$192)</f>
        <v>0</v>
      </c>
      <c r="H6" s="291"/>
      <c r="I6" s="292"/>
      <c r="J6" s="293"/>
      <c r="K6" s="93"/>
      <c r="L6" s="210"/>
      <c r="M6" s="396" t="s">
        <v>49</v>
      </c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8"/>
    </row>
    <row r="7" spans="1:27" s="8" customFormat="1" ht="21" customHeight="1" x14ac:dyDescent="0.25">
      <c r="A7" s="103"/>
      <c r="B7" s="62"/>
      <c r="C7" t="s">
        <v>50</v>
      </c>
      <c r="D7" s="2"/>
      <c r="E7" s="60" t="s">
        <v>45</v>
      </c>
      <c r="F7" s="96"/>
      <c r="G7" s="90">
        <f>+G8+G9</f>
        <v>35330</v>
      </c>
      <c r="H7" s="90"/>
      <c r="I7" s="192"/>
      <c r="J7" s="190"/>
      <c r="K7" s="94"/>
      <c r="L7" s="211"/>
      <c r="M7" s="396" t="s">
        <v>51</v>
      </c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8"/>
    </row>
    <row r="8" spans="1:27" s="8" customFormat="1" ht="21" customHeight="1" thickBot="1" x14ac:dyDescent="0.3">
      <c r="A8" s="103"/>
      <c r="B8" s="63"/>
      <c r="C8" s="202" t="s">
        <v>52</v>
      </c>
      <c r="D8" s="60">
        <v>1</v>
      </c>
      <c r="E8" s="60" t="s">
        <v>45</v>
      </c>
      <c r="F8" s="96"/>
      <c r="G8" s="70">
        <f>+SUMIF(D$27:D$192,"1",J$27:J$192)</f>
        <v>24730</v>
      </c>
      <c r="H8" s="70"/>
      <c r="I8" s="192"/>
      <c r="J8" s="195"/>
      <c r="K8" s="93"/>
      <c r="L8" s="212"/>
      <c r="M8" s="399" t="s">
        <v>53</v>
      </c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1"/>
    </row>
    <row r="9" spans="1:27" s="8" customFormat="1" ht="21" customHeight="1" thickBot="1" x14ac:dyDescent="0.3">
      <c r="A9" s="103"/>
      <c r="B9" s="63"/>
      <c r="C9" s="202" t="s">
        <v>54</v>
      </c>
      <c r="D9" s="60">
        <v>2</v>
      </c>
      <c r="E9" s="60" t="s">
        <v>45</v>
      </c>
      <c r="F9" s="96"/>
      <c r="G9" s="70">
        <f>+SUMIF(D$27:D$192,"2",J$27:J$192)</f>
        <v>10600</v>
      </c>
      <c r="H9" s="70"/>
      <c r="I9" s="192"/>
      <c r="J9" s="190"/>
      <c r="K9" s="94"/>
      <c r="L9" s="208" t="s">
        <v>55</v>
      </c>
      <c r="M9" s="2"/>
      <c r="N9" s="2"/>
      <c r="O9" s="2"/>
      <c r="P9" s="2"/>
      <c r="Q9" s="2"/>
      <c r="R9" s="2"/>
      <c r="S9" s="2"/>
      <c r="T9" s="207"/>
      <c r="U9" s="2"/>
      <c r="V9" s="2"/>
      <c r="W9" s="2"/>
      <c r="X9" s="2"/>
      <c r="Y9" s="2"/>
      <c r="Z9" s="2"/>
    </row>
    <row r="10" spans="1:27" s="8" customFormat="1" ht="21" customHeight="1" x14ac:dyDescent="0.25">
      <c r="A10" s="103"/>
      <c r="B10" s="63"/>
      <c r="C10" s="201" t="s">
        <v>23</v>
      </c>
      <c r="D10" s="60">
        <v>3</v>
      </c>
      <c r="E10" s="60" t="s">
        <v>45</v>
      </c>
      <c r="F10" s="96"/>
      <c r="G10" s="70">
        <f>+SUMIF(D$27:D$192,"3",G$27:G$192)</f>
        <v>105390</v>
      </c>
      <c r="H10" s="70"/>
      <c r="I10" s="192"/>
      <c r="J10" s="195"/>
      <c r="K10" s="93"/>
      <c r="L10" s="402" t="s">
        <v>56</v>
      </c>
      <c r="M10" s="403"/>
      <c r="N10" s="404" t="s">
        <v>57</v>
      </c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405"/>
      <c r="Z10" s="406"/>
    </row>
    <row r="11" spans="1:27" s="8" customFormat="1" ht="21" customHeight="1" x14ac:dyDescent="0.25">
      <c r="A11" s="103"/>
      <c r="B11" s="62"/>
      <c r="C11" t="s">
        <v>24</v>
      </c>
      <c r="D11" s="2"/>
      <c r="E11" s="60" t="s">
        <v>45</v>
      </c>
      <c r="F11" s="60"/>
      <c r="G11" s="70">
        <f>+G12+G13</f>
        <v>192000</v>
      </c>
      <c r="H11" s="70"/>
      <c r="I11" s="192"/>
      <c r="J11" s="195"/>
      <c r="K11" s="93"/>
      <c r="L11" s="407" t="s">
        <v>58</v>
      </c>
      <c r="M11" s="408"/>
      <c r="N11" s="377" t="s">
        <v>59</v>
      </c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9"/>
    </row>
    <row r="12" spans="1:27" s="8" customFormat="1" ht="21" customHeight="1" x14ac:dyDescent="0.25">
      <c r="A12" s="103"/>
      <c r="B12" s="63"/>
      <c r="C12" s="202" t="s">
        <v>25</v>
      </c>
      <c r="D12" s="60">
        <v>4</v>
      </c>
      <c r="E12" s="60" t="s">
        <v>45</v>
      </c>
      <c r="F12" s="60"/>
      <c r="G12" s="129">
        <f>+SUMIF(D$27:D$192,"4",G$27:G$192)</f>
        <v>107000</v>
      </c>
      <c r="H12" s="70"/>
      <c r="I12" s="192"/>
      <c r="J12" s="190"/>
      <c r="K12" s="93"/>
      <c r="L12" s="407" t="s">
        <v>60</v>
      </c>
      <c r="M12" s="408"/>
      <c r="N12" s="409" t="s">
        <v>61</v>
      </c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1"/>
    </row>
    <row r="13" spans="1:27" s="8" customFormat="1" ht="21" customHeight="1" x14ac:dyDescent="0.25">
      <c r="A13" s="103"/>
      <c r="B13" s="64"/>
      <c r="C13" s="203" t="s">
        <v>26</v>
      </c>
      <c r="D13" s="136">
        <v>5</v>
      </c>
      <c r="E13" s="136" t="s">
        <v>45</v>
      </c>
      <c r="F13" s="136"/>
      <c r="G13" s="204">
        <f>+SUMIF(D$27:D$192,"5",G$27:G$192)</f>
        <v>85000</v>
      </c>
      <c r="H13" s="75"/>
      <c r="I13" s="194"/>
      <c r="J13" s="196"/>
      <c r="K13" s="93"/>
      <c r="L13" s="407" t="s">
        <v>62</v>
      </c>
      <c r="M13" s="408"/>
      <c r="N13" s="377" t="s">
        <v>63</v>
      </c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9"/>
    </row>
    <row r="14" spans="1:27" s="8" customFormat="1" ht="21" customHeight="1" thickBot="1" x14ac:dyDescent="0.3">
      <c r="A14" s="103"/>
      <c r="B14" s="294"/>
      <c r="C14" s="175" t="s">
        <v>64</v>
      </c>
      <c r="D14" s="295"/>
      <c r="E14" s="295"/>
      <c r="F14" s="95"/>
      <c r="G14" s="205">
        <f>G7+SUM(G10:G11)</f>
        <v>332720</v>
      </c>
      <c r="H14" s="205">
        <f>H7+SUM(H10:H11)</f>
        <v>0</v>
      </c>
      <c r="I14" s="95"/>
      <c r="J14" s="191"/>
      <c r="L14" s="380" t="s">
        <v>65</v>
      </c>
      <c r="M14" s="381"/>
      <c r="N14" s="382" t="s">
        <v>66</v>
      </c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4"/>
    </row>
    <row r="15" spans="1:27" s="8" customFormat="1" ht="9" customHeight="1" thickBot="1" x14ac:dyDescent="0.3">
      <c r="A15" s="103"/>
      <c r="C15" s="9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</row>
    <row r="16" spans="1:27" s="8" customFormat="1" ht="21" customHeight="1" thickBot="1" x14ac:dyDescent="0.3">
      <c r="A16" s="103"/>
      <c r="B16" s="216"/>
      <c r="C16" s="218" t="s">
        <v>67</v>
      </c>
      <c r="D16" s="107"/>
      <c r="E16" s="107" t="s">
        <v>38</v>
      </c>
      <c r="F16" s="107"/>
      <c r="G16" s="107" t="s">
        <v>139</v>
      </c>
      <c r="H16" s="107" t="s">
        <v>141</v>
      </c>
      <c r="I16" s="217" t="s">
        <v>42</v>
      </c>
      <c r="J16" s="219"/>
      <c r="L16" s="3"/>
      <c r="M16" s="208" t="s">
        <v>69</v>
      </c>
      <c r="N16" s="2"/>
      <c r="O16" s="2"/>
      <c r="P16" s="2"/>
      <c r="Q16" s="2"/>
      <c r="R16" s="2"/>
      <c r="S16" s="385" t="s">
        <v>142</v>
      </c>
      <c r="T16" s="385"/>
      <c r="U16" s="385"/>
      <c r="V16" s="385"/>
      <c r="W16" s="385"/>
      <c r="X16" s="385"/>
      <c r="Y16" s="385"/>
      <c r="Z16" s="385"/>
    </row>
    <row r="17" spans="1:31" s="8" customFormat="1" ht="21" customHeight="1" x14ac:dyDescent="0.25">
      <c r="A17" s="103"/>
      <c r="B17" s="62"/>
      <c r="C17" t="s">
        <v>143</v>
      </c>
      <c r="D17" s="2"/>
      <c r="E17" s="2" t="s">
        <v>45</v>
      </c>
      <c r="G17" s="79">
        <f>+SUM(V$27:V$192)</f>
        <v>0</v>
      </c>
      <c r="H17" s="104" t="s">
        <v>144</v>
      </c>
      <c r="I17" s="74"/>
      <c r="J17" s="134"/>
      <c r="L17" s="3"/>
      <c r="M17" s="213" t="s">
        <v>37</v>
      </c>
      <c r="N17" s="386" t="s">
        <v>71</v>
      </c>
      <c r="O17" s="387"/>
      <c r="P17" s="387"/>
      <c r="Q17" s="388"/>
      <c r="R17" s="207"/>
      <c r="S17" s="385" t="s">
        <v>72</v>
      </c>
      <c r="T17" s="385"/>
      <c r="U17" s="385"/>
      <c r="V17" s="385"/>
      <c r="W17" s="385"/>
      <c r="X17" s="385"/>
      <c r="Y17" s="385"/>
      <c r="Z17" s="385"/>
    </row>
    <row r="18" spans="1:31" s="8" customFormat="1" ht="21" customHeight="1" x14ac:dyDescent="0.25">
      <c r="A18" s="103"/>
      <c r="B18" s="63"/>
      <c r="C18" s="61">
        <v>2021</v>
      </c>
      <c r="D18" s="60"/>
      <c r="E18" s="60" t="s">
        <v>45</v>
      </c>
      <c r="F18" s="96"/>
      <c r="G18" s="70">
        <f>+SUM(W$27:W$192)</f>
        <v>18200</v>
      </c>
      <c r="H18" s="104" t="s">
        <v>144</v>
      </c>
      <c r="I18" s="60"/>
      <c r="J18" s="197"/>
      <c r="L18" s="3"/>
      <c r="M18" s="211">
        <v>1</v>
      </c>
      <c r="N18" s="389" t="s">
        <v>73</v>
      </c>
      <c r="O18" s="389"/>
      <c r="P18" s="389"/>
      <c r="Q18" s="390"/>
      <c r="R18" s="207"/>
      <c r="S18" s="385"/>
      <c r="T18" s="385"/>
      <c r="U18" s="385"/>
      <c r="V18" s="385"/>
      <c r="W18" s="385"/>
      <c r="X18" s="385"/>
      <c r="Y18" s="385"/>
      <c r="Z18" s="385"/>
    </row>
    <row r="19" spans="1:31" s="8" customFormat="1" ht="21" customHeight="1" x14ac:dyDescent="0.25">
      <c r="A19" s="103"/>
      <c r="B19" s="62"/>
      <c r="C19" s="67">
        <v>2022</v>
      </c>
      <c r="D19" s="2"/>
      <c r="E19" s="2" t="s">
        <v>45</v>
      </c>
      <c r="G19" s="70">
        <f>+SUM(X$27:X$192)</f>
        <v>3500</v>
      </c>
      <c r="H19" s="104" t="s">
        <v>144</v>
      </c>
      <c r="I19" s="193"/>
      <c r="J19" s="197"/>
      <c r="L19" s="3"/>
      <c r="M19" s="211">
        <v>2</v>
      </c>
      <c r="N19" s="372" t="s">
        <v>74</v>
      </c>
      <c r="O19" s="372"/>
      <c r="P19" s="372"/>
      <c r="Q19" s="373"/>
      <c r="R19" s="207"/>
      <c r="S19" s="374" t="s">
        <v>75</v>
      </c>
      <c r="T19" s="374"/>
      <c r="U19" s="374"/>
      <c r="V19" s="374"/>
      <c r="W19" s="374"/>
      <c r="X19" s="374"/>
      <c r="Y19" s="374"/>
      <c r="Z19" s="374"/>
    </row>
    <row r="20" spans="1:31" s="8" customFormat="1" ht="21" customHeight="1" x14ac:dyDescent="0.25">
      <c r="A20" s="103"/>
      <c r="B20" s="63"/>
      <c r="C20" s="61" t="s">
        <v>30</v>
      </c>
      <c r="D20" s="60"/>
      <c r="E20" s="60" t="s">
        <v>45</v>
      </c>
      <c r="F20" s="96"/>
      <c r="G20" s="70">
        <f>+SUM(Y$27:Y$192)</f>
        <v>5100</v>
      </c>
      <c r="H20" s="104" t="s">
        <v>144</v>
      </c>
      <c r="I20" s="60"/>
      <c r="J20" s="197"/>
      <c r="L20" s="3"/>
      <c r="M20" s="211">
        <v>3</v>
      </c>
      <c r="N20" s="372" t="s">
        <v>76</v>
      </c>
      <c r="O20" s="372"/>
      <c r="P20" s="372"/>
      <c r="Q20" s="373"/>
      <c r="R20" s="207"/>
      <c r="S20" s="374"/>
      <c r="T20" s="374"/>
      <c r="U20" s="374"/>
      <c r="V20" s="374"/>
      <c r="W20" s="374"/>
      <c r="X20" s="374"/>
      <c r="Y20" s="374"/>
      <c r="Z20" s="374"/>
    </row>
    <row r="21" spans="1:31" ht="21" customHeight="1" x14ac:dyDescent="0.25">
      <c r="B21" s="68"/>
      <c r="C21" s="57" t="s">
        <v>31</v>
      </c>
      <c r="D21" s="56"/>
      <c r="E21" s="56" t="s">
        <v>45</v>
      </c>
      <c r="F21" s="97"/>
      <c r="G21" s="75">
        <f>+SUM(Z$27:Z$192)</f>
        <v>4500</v>
      </c>
      <c r="H21" s="105" t="s">
        <v>144</v>
      </c>
      <c r="I21" s="136"/>
      <c r="J21" s="198"/>
      <c r="L21" s="3"/>
      <c r="M21" s="211">
        <v>4</v>
      </c>
      <c r="N21" s="372" t="s">
        <v>24</v>
      </c>
      <c r="O21" s="372"/>
      <c r="P21" s="372"/>
      <c r="Q21" s="373"/>
      <c r="R21" s="207"/>
      <c r="S21" s="2"/>
      <c r="T21" s="2"/>
      <c r="U21" s="214"/>
      <c r="V21" s="214"/>
      <c r="W21" s="214"/>
      <c r="X21" s="214"/>
      <c r="Y21" s="214"/>
      <c r="Z21" s="214"/>
      <c r="AB21" s="8"/>
      <c r="AC21" s="8"/>
      <c r="AD21" s="8"/>
      <c r="AE21" s="8"/>
    </row>
    <row r="22" spans="1:31" ht="21" customHeight="1" thickBot="1" x14ac:dyDescent="0.3">
      <c r="B22" s="298"/>
      <c r="C22" s="299" t="s">
        <v>77</v>
      </c>
      <c r="D22" s="300"/>
      <c r="E22" s="300"/>
      <c r="F22" s="97"/>
      <c r="G22" s="130">
        <f>+SUM(G17:G21)</f>
        <v>31300</v>
      </c>
      <c r="H22" s="56"/>
      <c r="I22" s="56"/>
      <c r="J22" s="199"/>
      <c r="L22" s="3"/>
      <c r="M22" s="215">
        <v>5</v>
      </c>
      <c r="N22" s="375" t="s">
        <v>78</v>
      </c>
      <c r="O22" s="375"/>
      <c r="P22" s="375"/>
      <c r="Q22" s="376"/>
      <c r="R22" s="207"/>
      <c r="S22" s="207"/>
      <c r="T22" s="2"/>
      <c r="U22" s="214"/>
      <c r="V22" s="214"/>
      <c r="W22" s="214"/>
      <c r="X22" s="214"/>
      <c r="Y22" s="214"/>
      <c r="Z22" s="214"/>
      <c r="AB22" s="8"/>
      <c r="AC22" s="8"/>
      <c r="AD22" s="8"/>
      <c r="AE22" s="8"/>
    </row>
    <row r="23" spans="1:31" ht="21" customHeight="1" thickBot="1" x14ac:dyDescent="0.3">
      <c r="B23" s="294"/>
      <c r="C23" s="303" t="s">
        <v>145</v>
      </c>
      <c r="D23" s="295"/>
      <c r="E23" s="295"/>
      <c r="F23" s="95"/>
      <c r="G23" s="69">
        <f>+G22/4.5</f>
        <v>6955.5555555555557</v>
      </c>
      <c r="H23" s="66"/>
      <c r="I23" s="66"/>
      <c r="J23" s="191"/>
      <c r="L23" s="3"/>
      <c r="M23" s="2"/>
      <c r="N23" s="2"/>
      <c r="O23" s="2"/>
      <c r="P23" s="2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B23" s="8"/>
      <c r="AC23" s="8"/>
      <c r="AD23" s="8"/>
      <c r="AE23" s="8"/>
    </row>
    <row r="24" spans="1:31" ht="9" customHeight="1" x14ac:dyDescent="0.25">
      <c r="AB24" s="8"/>
      <c r="AC24" s="8"/>
      <c r="AD24" s="8"/>
      <c r="AE24" s="8"/>
    </row>
    <row r="25" spans="1:31" s="98" customFormat="1" ht="21" customHeight="1" x14ac:dyDescent="0.3">
      <c r="A25" s="109"/>
      <c r="B25" s="369" t="s">
        <v>80</v>
      </c>
      <c r="C25" s="369"/>
      <c r="D25" s="369"/>
      <c r="E25" s="369"/>
      <c r="F25" s="369"/>
      <c r="G25" s="369"/>
      <c r="H25" s="369"/>
      <c r="I25" s="369"/>
      <c r="J25" s="412"/>
      <c r="K25" s="87"/>
      <c r="L25" s="368" t="s">
        <v>146</v>
      </c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8"/>
      <c r="AB25" s="8"/>
      <c r="AC25" s="8"/>
      <c r="AD25" s="8"/>
      <c r="AE25" s="8"/>
    </row>
    <row r="26" spans="1:31" s="99" customFormat="1" ht="21" customHeight="1" x14ac:dyDescent="0.25">
      <c r="A26" s="110"/>
      <c r="B26" s="5" t="s">
        <v>82</v>
      </c>
      <c r="C26" s="51" t="s">
        <v>83</v>
      </c>
      <c r="D26" s="6" t="s">
        <v>37</v>
      </c>
      <c r="E26" s="6" t="s">
        <v>38</v>
      </c>
      <c r="F26" s="6"/>
      <c r="G26" s="308" t="s">
        <v>147</v>
      </c>
      <c r="H26" s="309" t="s">
        <v>85</v>
      </c>
      <c r="I26" s="309" t="s">
        <v>86</v>
      </c>
      <c r="J26" s="5" t="s">
        <v>87</v>
      </c>
      <c r="K26" s="88"/>
      <c r="L26" s="52" t="s">
        <v>56</v>
      </c>
      <c r="M26" s="52" t="s">
        <v>88</v>
      </c>
      <c r="N26" s="52" t="s">
        <v>60</v>
      </c>
      <c r="O26" s="52" t="s">
        <v>62</v>
      </c>
      <c r="P26" s="6" t="s">
        <v>65</v>
      </c>
      <c r="Q26" s="54" t="s">
        <v>89</v>
      </c>
      <c r="R26" s="54" t="s">
        <v>90</v>
      </c>
      <c r="S26" s="54" t="s">
        <v>91</v>
      </c>
      <c r="T26" s="54" t="s">
        <v>92</v>
      </c>
      <c r="U26" s="54" t="s">
        <v>93</v>
      </c>
      <c r="V26" s="54" t="s">
        <v>148</v>
      </c>
      <c r="W26" s="54" t="s">
        <v>149</v>
      </c>
      <c r="X26" s="54" t="s">
        <v>150</v>
      </c>
      <c r="Y26" s="54" t="s">
        <v>151</v>
      </c>
      <c r="Z26" s="54" t="s">
        <v>152</v>
      </c>
      <c r="AA26" s="8"/>
      <c r="AB26" s="8"/>
      <c r="AC26" s="8"/>
      <c r="AD26" s="8"/>
      <c r="AE26" s="8"/>
    </row>
    <row r="27" spans="1:31" ht="21" customHeight="1" x14ac:dyDescent="0.25">
      <c r="B27" s="8">
        <v>1</v>
      </c>
      <c r="C27" s="304" t="s">
        <v>102</v>
      </c>
      <c r="D27" s="187">
        <v>3</v>
      </c>
      <c r="E27" s="305" t="s">
        <v>7</v>
      </c>
      <c r="F27" s="305"/>
      <c r="G27" s="331">
        <f>1950+3000+4000+12450+3390+3600+200</f>
        <v>28590</v>
      </c>
      <c r="H27" s="331">
        <v>0</v>
      </c>
      <c r="I27" s="331">
        <v>0</v>
      </c>
      <c r="J27" s="319">
        <f t="shared" ref="J27:J92" si="0">+IF(D27=1,(G27-H27-I27),IF(D27=2,(G27-H27-I27),0))</f>
        <v>0</v>
      </c>
      <c r="L27" s="328" t="s">
        <v>153</v>
      </c>
      <c r="M27" s="329"/>
      <c r="N27" s="329"/>
      <c r="O27" s="329"/>
      <c r="P27" s="329"/>
      <c r="Q27" s="329"/>
      <c r="R27" s="329"/>
      <c r="S27" s="329"/>
      <c r="T27" s="329"/>
      <c r="U27" s="329"/>
      <c r="V27" s="330">
        <v>0</v>
      </c>
      <c r="W27" s="330">
        <v>0</v>
      </c>
      <c r="X27" s="330">
        <v>500</v>
      </c>
      <c r="Y27" s="330">
        <v>500</v>
      </c>
      <c r="Z27" s="330">
        <v>1000</v>
      </c>
      <c r="AB27" s="8"/>
      <c r="AC27" s="8"/>
      <c r="AD27" s="8"/>
      <c r="AE27" s="8"/>
    </row>
    <row r="28" spans="1:31" ht="21" customHeight="1" x14ac:dyDescent="0.25">
      <c r="B28" s="8">
        <v>2</v>
      </c>
      <c r="C28" s="304" t="s">
        <v>109</v>
      </c>
      <c r="D28" s="188">
        <v>1</v>
      </c>
      <c r="E28" s="305" t="s">
        <v>8</v>
      </c>
      <c r="F28" s="305"/>
      <c r="G28" s="331">
        <v>500</v>
      </c>
      <c r="H28" s="331">
        <v>0</v>
      </c>
      <c r="I28" s="331">
        <v>0</v>
      </c>
      <c r="J28" s="319">
        <f t="shared" si="0"/>
        <v>500</v>
      </c>
      <c r="L28" s="328" t="s">
        <v>153</v>
      </c>
      <c r="M28" s="329"/>
      <c r="N28" s="329"/>
      <c r="O28" s="329"/>
      <c r="P28" s="329"/>
      <c r="Q28" s="329"/>
      <c r="R28" s="329"/>
      <c r="S28" s="329"/>
      <c r="T28" s="329"/>
      <c r="U28" s="329"/>
      <c r="V28" s="330">
        <v>0</v>
      </c>
      <c r="W28" s="330">
        <v>0</v>
      </c>
      <c r="X28" s="330">
        <v>0</v>
      </c>
      <c r="Y28" s="330">
        <v>0</v>
      </c>
      <c r="Z28" s="330">
        <v>500</v>
      </c>
      <c r="AB28" s="8"/>
      <c r="AC28" s="8"/>
      <c r="AD28" s="8"/>
      <c r="AE28" s="8"/>
    </row>
    <row r="29" spans="1:31" ht="21" customHeight="1" x14ac:dyDescent="0.25">
      <c r="B29" s="8">
        <v>3</v>
      </c>
      <c r="C29" s="304" t="s">
        <v>154</v>
      </c>
      <c r="D29" s="188">
        <v>1</v>
      </c>
      <c r="E29" s="305" t="s">
        <v>155</v>
      </c>
      <c r="F29" s="305"/>
      <c r="G29" s="331">
        <v>6030</v>
      </c>
      <c r="H29" s="331">
        <v>0</v>
      </c>
      <c r="I29" s="331">
        <v>0</v>
      </c>
      <c r="J29" s="319">
        <f t="shared" si="0"/>
        <v>6030</v>
      </c>
      <c r="L29" s="58">
        <v>10</v>
      </c>
      <c r="M29" s="8">
        <f t="shared" ref="M29:M42" si="1">+L29*12</f>
        <v>120</v>
      </c>
      <c r="N29" s="58">
        <v>24</v>
      </c>
      <c r="O29" s="58">
        <v>12</v>
      </c>
      <c r="P29" s="8">
        <f t="shared" ref="P29:P93" si="2">+N29+O29+18</f>
        <v>54</v>
      </c>
      <c r="Q29" s="59">
        <f>IFERROR(IF(AND((Q$194-$P29)/$M29&gt;0,(Q$194-$P29)/$M29&lt;1),(Q$194-$P29)/$M29,IF((Q$194-$P29)/$M29&gt;0,1,0)),0)</f>
        <v>0</v>
      </c>
      <c r="R29" s="59">
        <f>IFERROR(IF(AND((R$194-$P29)/$M29&gt;0,(R$194-$P29)/$M29&lt;1),(R$194-$P29)/$M29,IF((R$194-$P29)/$M29&gt;0,1,0)),0)</f>
        <v>0</v>
      </c>
      <c r="S29" s="59">
        <f>IFERROR(IF(AND((S$194-$P29)/$M29&gt;0,(S$194-$P29)/$M29&lt;1),(S$194-$P29)/$M29,IF((S$194-$P29)/$M29&gt;0,1,0)),0)</f>
        <v>0</v>
      </c>
      <c r="T29" s="59">
        <f>IFERROR(IF(AND((T$194-$P29)/$M29&gt;0,(T$194-$P29)/$M29&lt;1),(T$194-$P29)/$M29,IF((T$194-$P29)/$M29&gt;0,1,0)),0)</f>
        <v>0</v>
      </c>
      <c r="U29" s="59">
        <f>IFERROR(IF(AND((U$194-$P29)/$M29&gt;0,(U$194-$P29)/$M29&lt;1),(U$194-$P29)/$M29,IF((U$194-$P29)/$M29&gt;0,1,0)),0)</f>
        <v>0</v>
      </c>
      <c r="V29" s="55">
        <f t="shared" ref="V29:V93" si="3">Q29*($G29-$H29)</f>
        <v>0</v>
      </c>
      <c r="W29" s="55">
        <f t="shared" ref="W29:W93" si="4">R29*($G29-$H29)-V29</f>
        <v>0</v>
      </c>
      <c r="X29" s="55">
        <f t="shared" ref="X29:X93" si="5">S29*($G29-$H29)-SUM(V29:W29)</f>
        <v>0</v>
      </c>
      <c r="Y29" s="55">
        <f t="shared" ref="Y29:Y93" si="6">T29*($G29-$H29)-SUM(V29:X29)</f>
        <v>0</v>
      </c>
      <c r="Z29" s="55">
        <f t="shared" ref="Z29:Z93" si="7">U29*($G29-$H29)-SUM(V29:Y29)</f>
        <v>0</v>
      </c>
      <c r="AB29" s="8"/>
      <c r="AC29" s="8"/>
      <c r="AD29" s="8"/>
      <c r="AE29" s="8"/>
    </row>
    <row r="30" spans="1:31" ht="21" customHeight="1" x14ac:dyDescent="0.25">
      <c r="B30" s="8">
        <v>4</v>
      </c>
      <c r="C30" s="304" t="s">
        <v>156</v>
      </c>
      <c r="D30" s="188">
        <v>2</v>
      </c>
      <c r="E30" s="305" t="s">
        <v>155</v>
      </c>
      <c r="F30" s="305"/>
      <c r="G30" s="331">
        <v>1600</v>
      </c>
      <c r="H30" s="331">
        <v>0</v>
      </c>
      <c r="I30" s="331">
        <v>0</v>
      </c>
      <c r="J30" s="319">
        <f t="shared" si="0"/>
        <v>1600</v>
      </c>
      <c r="L30" s="328" t="s">
        <v>153</v>
      </c>
      <c r="M30" s="329"/>
      <c r="N30" s="329"/>
      <c r="O30" s="329"/>
      <c r="P30" s="329"/>
      <c r="Q30" s="329"/>
      <c r="R30" s="329"/>
      <c r="S30" s="329"/>
      <c r="T30" s="329"/>
      <c r="U30" s="329"/>
      <c r="V30" s="330">
        <v>0</v>
      </c>
      <c r="W30" s="330">
        <v>0</v>
      </c>
      <c r="X30" s="330">
        <v>0</v>
      </c>
      <c r="Y30" s="330">
        <v>1600</v>
      </c>
      <c r="Z30" s="330">
        <v>0</v>
      </c>
      <c r="AB30" s="8"/>
      <c r="AC30" s="8"/>
      <c r="AD30" s="8"/>
      <c r="AE30" s="8"/>
    </row>
    <row r="31" spans="1:31" ht="21" customHeight="1" x14ac:dyDescent="0.25">
      <c r="B31" s="8">
        <v>5</v>
      </c>
      <c r="C31" s="304" t="s">
        <v>157</v>
      </c>
      <c r="D31" s="188">
        <v>4</v>
      </c>
      <c r="E31" s="305" t="s">
        <v>155</v>
      </c>
      <c r="F31" s="305"/>
      <c r="G31" s="331">
        <v>38000</v>
      </c>
      <c r="H31" s="331">
        <v>0</v>
      </c>
      <c r="I31" s="331">
        <v>0</v>
      </c>
      <c r="J31" s="319">
        <f t="shared" si="0"/>
        <v>0</v>
      </c>
      <c r="L31" s="58">
        <v>20</v>
      </c>
      <c r="M31" s="8">
        <f t="shared" si="1"/>
        <v>240</v>
      </c>
      <c r="N31" s="58">
        <v>120</v>
      </c>
      <c r="O31" s="58">
        <v>16</v>
      </c>
      <c r="P31" s="8">
        <f t="shared" si="2"/>
        <v>154</v>
      </c>
      <c r="Q31" s="59">
        <f>IFERROR(IF(AND((Q$194-$P31)/$M31&gt;0,(Q$194-$P31)/$M31&lt;1),(Q$194-$P31)/$M31,IF((Q$194-$P31)/$M31&gt;0,1,0)),0)</f>
        <v>0</v>
      </c>
      <c r="R31" s="59">
        <f>IFERROR(IF(AND((R$194-$P31)/$M31&gt;0,(R$194-$P31)/$M31&lt;1),(R$194-$P31)/$M31,IF((R$194-$P31)/$M31&gt;0,1,0)),0)</f>
        <v>0</v>
      </c>
      <c r="S31" s="59">
        <f>IFERROR(IF(AND((S$194-$P31)/$M31&gt;0,(S$194-$P31)/$M31&lt;1),(S$194-$P31)/$M31,IF((S$194-$P31)/$M31&gt;0,1,0)),0)</f>
        <v>0</v>
      </c>
      <c r="T31" s="59">
        <f>IFERROR(IF(AND((T$194-$P31)/$M31&gt;0,(T$194-$P31)/$M31&lt;1),(T$194-$P31)/$M31,IF((T$194-$P31)/$M31&gt;0,1,0)),0)</f>
        <v>0</v>
      </c>
      <c r="U31" s="59">
        <f>IFERROR(IF(AND((U$194-$P31)/$M31&gt;0,(U$194-$P31)/$M31&lt;1),(U$194-$P31)/$M31,IF((U$194-$P31)/$M31&gt;0,1,0)),0)</f>
        <v>0</v>
      </c>
      <c r="V31" s="55">
        <f t="shared" si="3"/>
        <v>0</v>
      </c>
      <c r="W31" s="55">
        <f t="shared" si="4"/>
        <v>0</v>
      </c>
      <c r="X31" s="55">
        <f t="shared" si="5"/>
        <v>0</v>
      </c>
      <c r="Y31" s="55">
        <f t="shared" si="6"/>
        <v>0</v>
      </c>
      <c r="Z31" s="55">
        <f t="shared" si="7"/>
        <v>0</v>
      </c>
    </row>
    <row r="32" spans="1:31" ht="21" customHeight="1" x14ac:dyDescent="0.25">
      <c r="B32" s="8">
        <v>6</v>
      </c>
      <c r="C32" s="304" t="s">
        <v>158</v>
      </c>
      <c r="D32" s="188">
        <v>3</v>
      </c>
      <c r="E32" s="305" t="s">
        <v>159</v>
      </c>
      <c r="F32" s="305"/>
      <c r="G32" s="331">
        <f>4200+4900+10900</f>
        <v>20000</v>
      </c>
      <c r="H32" s="331">
        <v>0</v>
      </c>
      <c r="I32" s="331">
        <v>0</v>
      </c>
      <c r="J32" s="319">
        <f t="shared" si="0"/>
        <v>0</v>
      </c>
      <c r="L32" s="328" t="s">
        <v>153</v>
      </c>
      <c r="M32" s="329"/>
      <c r="N32" s="329"/>
      <c r="O32" s="329"/>
      <c r="P32" s="329"/>
      <c r="Q32" s="329"/>
      <c r="R32" s="329"/>
      <c r="S32" s="329"/>
      <c r="T32" s="329"/>
      <c r="U32" s="329"/>
      <c r="V32" s="330">
        <v>0</v>
      </c>
      <c r="W32" s="330">
        <v>0</v>
      </c>
      <c r="X32" s="330">
        <v>0</v>
      </c>
      <c r="Y32" s="330">
        <v>0</v>
      </c>
      <c r="Z32" s="330">
        <v>0</v>
      </c>
    </row>
    <row r="33" spans="1:27" ht="21" customHeight="1" x14ac:dyDescent="0.25">
      <c r="B33" s="8">
        <v>7</v>
      </c>
      <c r="C33" s="304" t="s">
        <v>125</v>
      </c>
      <c r="D33" s="188">
        <v>4</v>
      </c>
      <c r="E33" s="305" t="s">
        <v>159</v>
      </c>
      <c r="F33" s="305"/>
      <c r="G33" s="331">
        <v>1000</v>
      </c>
      <c r="H33" s="331">
        <v>0</v>
      </c>
      <c r="I33" s="331">
        <v>0</v>
      </c>
      <c r="J33" s="319">
        <f t="shared" si="0"/>
        <v>0</v>
      </c>
      <c r="L33" s="58">
        <v>18</v>
      </c>
      <c r="M33" s="8">
        <f t="shared" si="1"/>
        <v>216</v>
      </c>
      <c r="N33" s="58">
        <v>48</v>
      </c>
      <c r="O33" s="58">
        <v>16</v>
      </c>
      <c r="P33" s="8">
        <f t="shared" si="2"/>
        <v>82</v>
      </c>
      <c r="Q33" s="59">
        <f>IFERROR(IF(AND((Q$194-$P33)/$M33&gt;0,(Q$194-$P33)/$M33&lt;1),(Q$194-$P33)/$M33,IF((Q$194-$P33)/$M33&gt;0,1,0)),0)</f>
        <v>0</v>
      </c>
      <c r="R33" s="59">
        <f>IFERROR(IF(AND((R$194-$P33)/$M33&gt;0,(R$194-$P33)/$M33&lt;1),(R$194-$P33)/$M33,IF((R$194-$P33)/$M33&gt;0,1,0)),0)</f>
        <v>0</v>
      </c>
      <c r="S33" s="59">
        <f>IFERROR(IF(AND((S$194-$P33)/$M33&gt;0,(S$194-$P33)/$M33&lt;1),(S$194-$P33)/$M33,IF((S$194-$P33)/$M33&gt;0,1,0)),0)</f>
        <v>0</v>
      </c>
      <c r="T33" s="59">
        <f>IFERROR(IF(AND((T$194-$P33)/$M33&gt;0,(T$194-$P33)/$M33&lt;1),(T$194-$P33)/$M33,IF((T$194-$P33)/$M33&gt;0,1,0)),0)</f>
        <v>0</v>
      </c>
      <c r="U33" s="59">
        <f>IFERROR(IF(AND((U$194-$P33)/$M33&gt;0,(U$194-$P33)/$M33&lt;1),(U$194-$P33)/$M33,IF((U$194-$P33)/$M33&gt;0,1,0)),0)</f>
        <v>0</v>
      </c>
      <c r="V33" s="55">
        <f t="shared" si="3"/>
        <v>0</v>
      </c>
      <c r="W33" s="55">
        <f t="shared" si="4"/>
        <v>0</v>
      </c>
      <c r="X33" s="55">
        <f t="shared" si="5"/>
        <v>0</v>
      </c>
      <c r="Y33" s="55">
        <f t="shared" si="6"/>
        <v>0</v>
      </c>
      <c r="Z33" s="55">
        <f t="shared" si="7"/>
        <v>0</v>
      </c>
    </row>
    <row r="34" spans="1:27" ht="21" customHeight="1" x14ac:dyDescent="0.25">
      <c r="B34" s="8">
        <v>8</v>
      </c>
      <c r="C34" s="304" t="s">
        <v>160</v>
      </c>
      <c r="D34" s="188">
        <v>1</v>
      </c>
      <c r="E34" s="305" t="s">
        <v>159</v>
      </c>
      <c r="F34" s="305"/>
      <c r="G34" s="331">
        <v>18200</v>
      </c>
      <c r="H34" s="331">
        <v>0</v>
      </c>
      <c r="I34" s="331">
        <v>0</v>
      </c>
      <c r="J34" s="319">
        <f t="shared" si="0"/>
        <v>18200</v>
      </c>
      <c r="L34" s="328" t="s">
        <v>153</v>
      </c>
      <c r="M34" s="329"/>
      <c r="N34" s="329"/>
      <c r="O34" s="329"/>
      <c r="P34" s="329"/>
      <c r="Q34" s="329"/>
      <c r="R34" s="329"/>
      <c r="S34" s="329"/>
      <c r="T34" s="329"/>
      <c r="U34" s="329"/>
      <c r="V34" s="330">
        <v>0</v>
      </c>
      <c r="W34" s="330">
        <v>18200</v>
      </c>
      <c r="X34" s="330">
        <v>0</v>
      </c>
      <c r="Y34" s="330">
        <v>0</v>
      </c>
      <c r="Z34" s="330">
        <v>0</v>
      </c>
    </row>
    <row r="35" spans="1:27" ht="21" customHeight="1" x14ac:dyDescent="0.25">
      <c r="B35" s="8">
        <v>9</v>
      </c>
      <c r="C35" s="304" t="s">
        <v>126</v>
      </c>
      <c r="D35" s="188">
        <v>3</v>
      </c>
      <c r="E35" s="305" t="s">
        <v>159</v>
      </c>
      <c r="F35" s="305"/>
      <c r="G35" s="331">
        <v>56800</v>
      </c>
      <c r="H35" s="331">
        <v>0</v>
      </c>
      <c r="I35" s="331">
        <v>0</v>
      </c>
      <c r="J35" s="319">
        <f t="shared" si="0"/>
        <v>0</v>
      </c>
      <c r="L35" s="58">
        <v>18</v>
      </c>
      <c r="M35" s="8">
        <f t="shared" si="1"/>
        <v>216</v>
      </c>
      <c r="N35" s="58">
        <v>24</v>
      </c>
      <c r="O35" s="58">
        <v>16</v>
      </c>
      <c r="P35" s="8">
        <f t="shared" si="2"/>
        <v>58</v>
      </c>
      <c r="Q35" s="59">
        <f t="shared" ref="Q35:U40" si="8">IFERROR(IF(AND((Q$194-$P35)/$M35&gt;0,(Q$194-$P35)/$M35&lt;1),(Q$194-$P35)/$M35,IF((Q$194-$P35)/$M35&gt;0,1,0)),0)</f>
        <v>0</v>
      </c>
      <c r="R35" s="59">
        <f t="shared" si="8"/>
        <v>0</v>
      </c>
      <c r="S35" s="59">
        <f t="shared" si="8"/>
        <v>0</v>
      </c>
      <c r="T35" s="59">
        <f t="shared" si="8"/>
        <v>0</v>
      </c>
      <c r="U35" s="59">
        <f t="shared" si="8"/>
        <v>0</v>
      </c>
      <c r="V35" s="55">
        <f t="shared" si="3"/>
        <v>0</v>
      </c>
      <c r="W35" s="55">
        <f t="shared" si="4"/>
        <v>0</v>
      </c>
      <c r="X35" s="55">
        <f t="shared" si="5"/>
        <v>0</v>
      </c>
      <c r="Y35" s="55">
        <f t="shared" si="6"/>
        <v>0</v>
      </c>
      <c r="Z35" s="55">
        <f t="shared" si="7"/>
        <v>0</v>
      </c>
    </row>
    <row r="36" spans="1:27" s="101" customFormat="1" ht="21" customHeight="1" x14ac:dyDescent="0.25">
      <c r="A36" s="103"/>
      <c r="B36" s="8">
        <v>10</v>
      </c>
      <c r="C36" s="304" t="s">
        <v>127</v>
      </c>
      <c r="D36" s="188">
        <v>4</v>
      </c>
      <c r="E36" s="305" t="s">
        <v>159</v>
      </c>
      <c r="F36" s="305"/>
      <c r="G36" s="331">
        <v>50000</v>
      </c>
      <c r="H36" s="331">
        <v>0</v>
      </c>
      <c r="I36" s="331">
        <v>0</v>
      </c>
      <c r="J36" s="319">
        <f t="shared" si="0"/>
        <v>0</v>
      </c>
      <c r="K36" s="100"/>
      <c r="L36" s="58">
        <v>8</v>
      </c>
      <c r="M36" s="8">
        <f t="shared" si="1"/>
        <v>96</v>
      </c>
      <c r="N36" s="58">
        <v>60</v>
      </c>
      <c r="O36" s="58">
        <v>16</v>
      </c>
      <c r="P36" s="8">
        <f t="shared" si="2"/>
        <v>94</v>
      </c>
      <c r="Q36" s="59">
        <f t="shared" si="8"/>
        <v>0</v>
      </c>
      <c r="R36" s="59">
        <f t="shared" si="8"/>
        <v>0</v>
      </c>
      <c r="S36" s="59">
        <f t="shared" si="8"/>
        <v>0</v>
      </c>
      <c r="T36" s="59">
        <f t="shared" si="8"/>
        <v>0</v>
      </c>
      <c r="U36" s="59">
        <f t="shared" si="8"/>
        <v>0</v>
      </c>
      <c r="V36" s="55">
        <f t="shared" si="3"/>
        <v>0</v>
      </c>
      <c r="W36" s="55">
        <f t="shared" si="4"/>
        <v>0</v>
      </c>
      <c r="X36" s="55">
        <f t="shared" si="5"/>
        <v>0</v>
      </c>
      <c r="Y36" s="55">
        <f t="shared" si="6"/>
        <v>0</v>
      </c>
      <c r="Z36" s="55">
        <f t="shared" si="7"/>
        <v>0</v>
      </c>
      <c r="AA36" s="100"/>
    </row>
    <row r="37" spans="1:27" ht="21" customHeight="1" x14ac:dyDescent="0.25">
      <c r="B37" s="8">
        <v>11</v>
      </c>
      <c r="C37" s="304" t="s">
        <v>128</v>
      </c>
      <c r="D37" s="188">
        <v>4</v>
      </c>
      <c r="E37" s="305" t="s">
        <v>159</v>
      </c>
      <c r="F37" s="305"/>
      <c r="G37" s="331">
        <v>10000</v>
      </c>
      <c r="H37" s="331">
        <v>0</v>
      </c>
      <c r="I37" s="331">
        <v>0</v>
      </c>
      <c r="J37" s="319">
        <f t="shared" si="0"/>
        <v>0</v>
      </c>
      <c r="L37" s="58">
        <v>12</v>
      </c>
      <c r="M37" s="8">
        <f t="shared" si="1"/>
        <v>144</v>
      </c>
      <c r="N37" s="58">
        <v>84</v>
      </c>
      <c r="O37" s="58">
        <v>14</v>
      </c>
      <c r="P37" s="8">
        <f t="shared" si="2"/>
        <v>116</v>
      </c>
      <c r="Q37" s="59">
        <f t="shared" si="8"/>
        <v>0</v>
      </c>
      <c r="R37" s="59">
        <f t="shared" si="8"/>
        <v>0</v>
      </c>
      <c r="S37" s="59">
        <f t="shared" si="8"/>
        <v>0</v>
      </c>
      <c r="T37" s="59">
        <f t="shared" si="8"/>
        <v>0</v>
      </c>
      <c r="U37" s="59">
        <f t="shared" si="8"/>
        <v>0</v>
      </c>
      <c r="V37" s="55">
        <f t="shared" si="3"/>
        <v>0</v>
      </c>
      <c r="W37" s="55">
        <f t="shared" si="4"/>
        <v>0</v>
      </c>
      <c r="X37" s="55">
        <f t="shared" si="5"/>
        <v>0</v>
      </c>
      <c r="Y37" s="55">
        <f t="shared" si="6"/>
        <v>0</v>
      </c>
      <c r="Z37" s="55">
        <f t="shared" si="7"/>
        <v>0</v>
      </c>
    </row>
    <row r="38" spans="1:27" ht="21" customHeight="1" x14ac:dyDescent="0.25">
      <c r="B38" s="8">
        <v>12</v>
      </c>
      <c r="C38" s="304" t="s">
        <v>161</v>
      </c>
      <c r="D38" s="188">
        <v>4</v>
      </c>
      <c r="E38" s="305" t="s">
        <v>162</v>
      </c>
      <c r="F38" s="305"/>
      <c r="G38" s="331">
        <v>8000</v>
      </c>
      <c r="H38" s="331">
        <v>0</v>
      </c>
      <c r="I38" s="331">
        <v>0</v>
      </c>
      <c r="J38" s="319">
        <f t="shared" si="0"/>
        <v>0</v>
      </c>
      <c r="L38" s="58">
        <v>1</v>
      </c>
      <c r="M38" s="8">
        <f t="shared" si="1"/>
        <v>12</v>
      </c>
      <c r="N38" s="58">
        <v>60</v>
      </c>
      <c r="O38" s="58">
        <v>16</v>
      </c>
      <c r="P38" s="8">
        <f t="shared" si="2"/>
        <v>94</v>
      </c>
      <c r="Q38" s="59">
        <f t="shared" si="8"/>
        <v>0</v>
      </c>
      <c r="R38" s="59">
        <f t="shared" si="8"/>
        <v>0</v>
      </c>
      <c r="S38" s="59">
        <f t="shared" si="8"/>
        <v>0</v>
      </c>
      <c r="T38" s="59">
        <f t="shared" si="8"/>
        <v>0</v>
      </c>
      <c r="U38" s="59">
        <f t="shared" si="8"/>
        <v>0</v>
      </c>
      <c r="V38" s="55">
        <f t="shared" si="3"/>
        <v>0</v>
      </c>
      <c r="W38" s="55">
        <f t="shared" si="4"/>
        <v>0</v>
      </c>
      <c r="X38" s="55">
        <f t="shared" si="5"/>
        <v>0</v>
      </c>
      <c r="Y38" s="55">
        <f t="shared" si="6"/>
        <v>0</v>
      </c>
      <c r="Z38" s="55">
        <f t="shared" si="7"/>
        <v>0</v>
      </c>
    </row>
    <row r="39" spans="1:27" ht="21" customHeight="1" x14ac:dyDescent="0.25">
      <c r="B39" s="8">
        <v>13</v>
      </c>
      <c r="C39" s="304" t="s">
        <v>163</v>
      </c>
      <c r="D39" s="188">
        <v>5</v>
      </c>
      <c r="E39" s="305" t="s">
        <v>163</v>
      </c>
      <c r="F39" s="305"/>
      <c r="G39" s="331">
        <v>50000</v>
      </c>
      <c r="H39" s="331">
        <v>0</v>
      </c>
      <c r="I39" s="331">
        <v>0</v>
      </c>
      <c r="J39" s="319">
        <f t="shared" si="0"/>
        <v>0</v>
      </c>
      <c r="L39" s="58">
        <v>10</v>
      </c>
      <c r="M39" s="8">
        <f t="shared" si="1"/>
        <v>120</v>
      </c>
      <c r="N39" s="58">
        <v>60</v>
      </c>
      <c r="O39" s="58">
        <v>16</v>
      </c>
      <c r="P39" s="8">
        <f t="shared" si="2"/>
        <v>94</v>
      </c>
      <c r="Q39" s="59">
        <f t="shared" si="8"/>
        <v>0</v>
      </c>
      <c r="R39" s="59">
        <f t="shared" si="8"/>
        <v>0</v>
      </c>
      <c r="S39" s="59">
        <f t="shared" si="8"/>
        <v>0</v>
      </c>
      <c r="T39" s="59">
        <f t="shared" si="8"/>
        <v>0</v>
      </c>
      <c r="U39" s="59">
        <f t="shared" si="8"/>
        <v>0</v>
      </c>
      <c r="V39" s="55">
        <f t="shared" si="3"/>
        <v>0</v>
      </c>
      <c r="W39" s="55">
        <f t="shared" si="4"/>
        <v>0</v>
      </c>
      <c r="X39" s="55">
        <f t="shared" si="5"/>
        <v>0</v>
      </c>
      <c r="Y39" s="55">
        <f t="shared" si="6"/>
        <v>0</v>
      </c>
      <c r="Z39" s="55">
        <f t="shared" si="7"/>
        <v>0</v>
      </c>
    </row>
    <row r="40" spans="1:27" ht="21" customHeight="1" x14ac:dyDescent="0.25">
      <c r="B40" s="8">
        <v>14</v>
      </c>
      <c r="C40" s="304" t="s">
        <v>134</v>
      </c>
      <c r="D40" s="188">
        <v>5</v>
      </c>
      <c r="E40" s="305" t="s">
        <v>164</v>
      </c>
      <c r="F40" s="305"/>
      <c r="G40" s="331">
        <v>15000</v>
      </c>
      <c r="H40" s="331">
        <v>0</v>
      </c>
      <c r="I40" s="331">
        <v>0</v>
      </c>
      <c r="J40" s="319">
        <f t="shared" si="0"/>
        <v>0</v>
      </c>
      <c r="L40" s="58">
        <v>16</v>
      </c>
      <c r="M40" s="8">
        <f t="shared" si="1"/>
        <v>192</v>
      </c>
      <c r="N40" s="58">
        <v>180</v>
      </c>
      <c r="O40" s="58">
        <v>12</v>
      </c>
      <c r="P40" s="8">
        <f t="shared" si="2"/>
        <v>210</v>
      </c>
      <c r="Q40" s="59">
        <f t="shared" si="8"/>
        <v>0</v>
      </c>
      <c r="R40" s="59">
        <f t="shared" si="8"/>
        <v>0</v>
      </c>
      <c r="S40" s="59">
        <f t="shared" si="8"/>
        <v>0</v>
      </c>
      <c r="T40" s="59">
        <f t="shared" si="8"/>
        <v>0</v>
      </c>
      <c r="U40" s="59">
        <f t="shared" si="8"/>
        <v>0</v>
      </c>
      <c r="V40" s="55">
        <f t="shared" si="3"/>
        <v>0</v>
      </c>
      <c r="W40" s="55">
        <f t="shared" si="4"/>
        <v>0</v>
      </c>
      <c r="X40" s="55">
        <f t="shared" si="5"/>
        <v>0</v>
      </c>
      <c r="Y40" s="55">
        <f t="shared" si="6"/>
        <v>0</v>
      </c>
      <c r="Z40" s="55">
        <f t="shared" si="7"/>
        <v>0</v>
      </c>
    </row>
    <row r="41" spans="1:27" ht="21" customHeight="1" x14ac:dyDescent="0.25">
      <c r="B41" s="8">
        <v>15</v>
      </c>
      <c r="C41" s="304" t="s">
        <v>13</v>
      </c>
      <c r="D41" s="188">
        <v>2</v>
      </c>
      <c r="E41" s="305" t="s">
        <v>165</v>
      </c>
      <c r="F41" s="305"/>
      <c r="G41" s="331">
        <v>9000</v>
      </c>
      <c r="H41" s="331">
        <v>0</v>
      </c>
      <c r="I41" s="331">
        <v>0</v>
      </c>
      <c r="J41" s="319">
        <f t="shared" ref="J41" si="9">+IF(D41=1,(G41-H41-I41),IF(D41=2,(G41-H41-I41),0))</f>
        <v>9000</v>
      </c>
      <c r="L41" s="328" t="s">
        <v>153</v>
      </c>
      <c r="M41" s="329"/>
      <c r="N41" s="329"/>
      <c r="O41" s="329"/>
      <c r="P41" s="329"/>
      <c r="Q41" s="329"/>
      <c r="R41" s="329"/>
      <c r="S41" s="329"/>
      <c r="T41" s="329"/>
      <c r="U41" s="329"/>
      <c r="V41" s="330">
        <v>0</v>
      </c>
      <c r="W41" s="330">
        <v>0</v>
      </c>
      <c r="X41" s="330">
        <v>3000</v>
      </c>
      <c r="Y41" s="330">
        <v>3000</v>
      </c>
      <c r="Z41" s="330">
        <v>3000</v>
      </c>
    </row>
    <row r="42" spans="1:27" ht="21" customHeight="1" x14ac:dyDescent="0.25">
      <c r="B42" s="8">
        <v>17</v>
      </c>
      <c r="C42" s="304" t="s">
        <v>137</v>
      </c>
      <c r="D42" s="188">
        <v>5</v>
      </c>
      <c r="E42" s="305" t="s">
        <v>137</v>
      </c>
      <c r="F42" s="305"/>
      <c r="G42" s="331">
        <v>20000</v>
      </c>
      <c r="H42" s="331">
        <v>0</v>
      </c>
      <c r="I42" s="331">
        <v>0</v>
      </c>
      <c r="J42" s="319">
        <f t="shared" si="0"/>
        <v>0</v>
      </c>
      <c r="L42" s="58">
        <v>20</v>
      </c>
      <c r="M42" s="8">
        <f t="shared" si="1"/>
        <v>240</v>
      </c>
      <c r="N42" s="58">
        <v>180</v>
      </c>
      <c r="O42" s="58">
        <v>12</v>
      </c>
      <c r="P42" s="8">
        <f t="shared" si="2"/>
        <v>210</v>
      </c>
      <c r="Q42" s="59">
        <f t="shared" ref="Q42:U51" si="10">IFERROR(IF(AND((Q$194-$P42)/$M42&gt;0,(Q$194-$P42)/$M42&lt;1),(Q$194-$P42)/$M42,IF((Q$194-$P42)/$M42&gt;0,1,0)),0)</f>
        <v>0</v>
      </c>
      <c r="R42" s="59">
        <f t="shared" si="10"/>
        <v>0</v>
      </c>
      <c r="S42" s="59">
        <f t="shared" si="10"/>
        <v>0</v>
      </c>
      <c r="T42" s="59">
        <f t="shared" si="10"/>
        <v>0</v>
      </c>
      <c r="U42" s="59">
        <f t="shared" si="10"/>
        <v>0</v>
      </c>
      <c r="V42" s="55">
        <f t="shared" si="3"/>
        <v>0</v>
      </c>
      <c r="W42" s="55">
        <f t="shared" si="4"/>
        <v>0</v>
      </c>
      <c r="X42" s="55">
        <f t="shared" si="5"/>
        <v>0</v>
      </c>
      <c r="Y42" s="55">
        <f t="shared" si="6"/>
        <v>0</v>
      </c>
      <c r="Z42" s="55">
        <f t="shared" si="7"/>
        <v>0</v>
      </c>
    </row>
    <row r="43" spans="1:27" ht="21" customHeight="1" x14ac:dyDescent="0.25">
      <c r="C43" s="304"/>
      <c r="D43" s="304"/>
      <c r="E43" s="305"/>
      <c r="F43" s="305"/>
      <c r="G43" s="319"/>
      <c r="H43" s="319"/>
      <c r="I43" s="319"/>
      <c r="J43" s="319">
        <f t="shared" si="0"/>
        <v>0</v>
      </c>
      <c r="L43" s="58"/>
      <c r="M43" s="8">
        <f t="shared" ref="M43:M93" si="11">+L43*12</f>
        <v>0</v>
      </c>
      <c r="N43" s="58"/>
      <c r="O43" s="58"/>
      <c r="P43" s="8">
        <f t="shared" si="2"/>
        <v>18</v>
      </c>
      <c r="Q43" s="59">
        <f t="shared" si="10"/>
        <v>0</v>
      </c>
      <c r="R43" s="59">
        <f t="shared" si="10"/>
        <v>0</v>
      </c>
      <c r="S43" s="59">
        <f t="shared" si="10"/>
        <v>0</v>
      </c>
      <c r="T43" s="59">
        <f t="shared" si="10"/>
        <v>0</v>
      </c>
      <c r="U43" s="59">
        <f t="shared" si="10"/>
        <v>0</v>
      </c>
      <c r="V43" s="55">
        <f t="shared" si="3"/>
        <v>0</v>
      </c>
      <c r="W43" s="55">
        <f t="shared" si="4"/>
        <v>0</v>
      </c>
      <c r="X43" s="55">
        <f t="shared" si="5"/>
        <v>0</v>
      </c>
      <c r="Y43" s="55">
        <f t="shared" si="6"/>
        <v>0</v>
      </c>
      <c r="Z43" s="55">
        <f t="shared" si="7"/>
        <v>0</v>
      </c>
    </row>
    <row r="44" spans="1:27" ht="21" customHeight="1" x14ac:dyDescent="0.25">
      <c r="C44" s="304"/>
      <c r="D44" s="304"/>
      <c r="E44" s="305"/>
      <c r="F44" s="305"/>
      <c r="G44" s="318"/>
      <c r="H44" s="318"/>
      <c r="I44" s="319"/>
      <c r="J44" s="319">
        <f t="shared" si="0"/>
        <v>0</v>
      </c>
      <c r="L44" s="58"/>
      <c r="M44" s="8">
        <f t="shared" si="11"/>
        <v>0</v>
      </c>
      <c r="N44" s="58"/>
      <c r="O44" s="58"/>
      <c r="P44" s="8">
        <f t="shared" si="2"/>
        <v>18</v>
      </c>
      <c r="Q44" s="59">
        <f t="shared" si="10"/>
        <v>0</v>
      </c>
      <c r="R44" s="59">
        <f t="shared" si="10"/>
        <v>0</v>
      </c>
      <c r="S44" s="59">
        <f t="shared" si="10"/>
        <v>0</v>
      </c>
      <c r="T44" s="59">
        <f t="shared" si="10"/>
        <v>0</v>
      </c>
      <c r="U44" s="59">
        <f t="shared" si="10"/>
        <v>0</v>
      </c>
      <c r="V44" s="55">
        <f t="shared" si="3"/>
        <v>0</v>
      </c>
      <c r="W44" s="55">
        <f t="shared" si="4"/>
        <v>0</v>
      </c>
      <c r="X44" s="55">
        <f t="shared" si="5"/>
        <v>0</v>
      </c>
      <c r="Y44" s="55">
        <f t="shared" si="6"/>
        <v>0</v>
      </c>
      <c r="Z44" s="55">
        <f t="shared" si="7"/>
        <v>0</v>
      </c>
    </row>
    <row r="45" spans="1:27" s="101" customFormat="1" ht="21" customHeight="1" x14ac:dyDescent="0.25">
      <c r="A45" s="103"/>
      <c r="B45" s="8"/>
      <c r="C45" s="304"/>
      <c r="D45" s="304"/>
      <c r="E45" s="305"/>
      <c r="F45" s="305"/>
      <c r="G45" s="319"/>
      <c r="H45" s="319"/>
      <c r="I45" s="319"/>
      <c r="J45" s="319">
        <f t="shared" si="0"/>
        <v>0</v>
      </c>
      <c r="K45" s="100"/>
      <c r="L45" s="58"/>
      <c r="M45" s="8">
        <f t="shared" si="11"/>
        <v>0</v>
      </c>
      <c r="N45" s="58"/>
      <c r="O45" s="58"/>
      <c r="P45" s="8">
        <f t="shared" si="2"/>
        <v>18</v>
      </c>
      <c r="Q45" s="59">
        <f t="shared" si="10"/>
        <v>0</v>
      </c>
      <c r="R45" s="59">
        <f t="shared" si="10"/>
        <v>0</v>
      </c>
      <c r="S45" s="59">
        <f t="shared" si="10"/>
        <v>0</v>
      </c>
      <c r="T45" s="59">
        <f t="shared" si="10"/>
        <v>0</v>
      </c>
      <c r="U45" s="59">
        <f t="shared" si="10"/>
        <v>0</v>
      </c>
      <c r="V45" s="55">
        <f t="shared" si="3"/>
        <v>0</v>
      </c>
      <c r="W45" s="55">
        <f t="shared" si="4"/>
        <v>0</v>
      </c>
      <c r="X45" s="55">
        <f t="shared" si="5"/>
        <v>0</v>
      </c>
      <c r="Y45" s="55">
        <f t="shared" si="6"/>
        <v>0</v>
      </c>
      <c r="Z45" s="55">
        <f t="shared" si="7"/>
        <v>0</v>
      </c>
      <c r="AA45" s="100"/>
    </row>
    <row r="46" spans="1:27" s="112" customFormat="1" ht="21" customHeight="1" x14ac:dyDescent="0.25">
      <c r="A46" s="185"/>
      <c r="B46" s="8"/>
      <c r="C46" s="304"/>
      <c r="D46" s="304"/>
      <c r="E46" s="306"/>
      <c r="F46" s="305"/>
      <c r="G46" s="320"/>
      <c r="H46" s="320"/>
      <c r="I46" s="320"/>
      <c r="J46" s="319">
        <f t="shared" si="0"/>
        <v>0</v>
      </c>
      <c r="K46" s="111"/>
      <c r="L46" s="58"/>
      <c r="M46" s="8">
        <f t="shared" si="11"/>
        <v>0</v>
      </c>
      <c r="N46" s="58"/>
      <c r="O46" s="58"/>
      <c r="P46" s="8">
        <f t="shared" si="2"/>
        <v>18</v>
      </c>
      <c r="Q46" s="59">
        <f t="shared" si="10"/>
        <v>0</v>
      </c>
      <c r="R46" s="59">
        <f t="shared" si="10"/>
        <v>0</v>
      </c>
      <c r="S46" s="59">
        <f t="shared" si="10"/>
        <v>0</v>
      </c>
      <c r="T46" s="59">
        <f t="shared" si="10"/>
        <v>0</v>
      </c>
      <c r="U46" s="59">
        <f t="shared" si="10"/>
        <v>0</v>
      </c>
      <c r="V46" s="55">
        <f t="shared" si="3"/>
        <v>0</v>
      </c>
      <c r="W46" s="55">
        <f t="shared" si="4"/>
        <v>0</v>
      </c>
      <c r="X46" s="55">
        <f t="shared" si="5"/>
        <v>0</v>
      </c>
      <c r="Y46" s="55">
        <f t="shared" si="6"/>
        <v>0</v>
      </c>
      <c r="Z46" s="55">
        <f t="shared" si="7"/>
        <v>0</v>
      </c>
      <c r="AA46" s="111"/>
    </row>
    <row r="47" spans="1:27" ht="21" customHeight="1" x14ac:dyDescent="0.25">
      <c r="C47" s="304"/>
      <c r="D47" s="304"/>
      <c r="E47" s="305"/>
      <c r="F47" s="305"/>
      <c r="G47" s="318"/>
      <c r="H47" s="318"/>
      <c r="I47" s="319"/>
      <c r="J47" s="319">
        <f t="shared" si="0"/>
        <v>0</v>
      </c>
      <c r="L47" s="58"/>
      <c r="M47" s="8">
        <f t="shared" si="11"/>
        <v>0</v>
      </c>
      <c r="N47" s="58"/>
      <c r="O47" s="58"/>
      <c r="P47" s="8">
        <f t="shared" si="2"/>
        <v>18</v>
      </c>
      <c r="Q47" s="59">
        <f t="shared" si="10"/>
        <v>0</v>
      </c>
      <c r="R47" s="59">
        <f t="shared" si="10"/>
        <v>0</v>
      </c>
      <c r="S47" s="59">
        <f t="shared" si="10"/>
        <v>0</v>
      </c>
      <c r="T47" s="59">
        <f t="shared" si="10"/>
        <v>0</v>
      </c>
      <c r="U47" s="59">
        <f t="shared" si="10"/>
        <v>0</v>
      </c>
      <c r="V47" s="55">
        <f t="shared" si="3"/>
        <v>0</v>
      </c>
      <c r="W47" s="55">
        <f t="shared" si="4"/>
        <v>0</v>
      </c>
      <c r="X47" s="55">
        <f t="shared" si="5"/>
        <v>0</v>
      </c>
      <c r="Y47" s="55">
        <f t="shared" si="6"/>
        <v>0</v>
      </c>
      <c r="Z47" s="55">
        <f t="shared" si="7"/>
        <v>0</v>
      </c>
    </row>
    <row r="48" spans="1:27" s="101" customFormat="1" ht="21" customHeight="1" x14ac:dyDescent="0.25">
      <c r="A48" s="103"/>
      <c r="B48" s="8"/>
      <c r="C48" s="304"/>
      <c r="D48" s="304"/>
      <c r="E48" s="305"/>
      <c r="F48" s="305"/>
      <c r="G48" s="318"/>
      <c r="H48" s="318"/>
      <c r="I48" s="319"/>
      <c r="J48" s="319">
        <f t="shared" si="0"/>
        <v>0</v>
      </c>
      <c r="K48" s="100"/>
      <c r="L48" s="58"/>
      <c r="M48" s="8">
        <f t="shared" si="11"/>
        <v>0</v>
      </c>
      <c r="N48" s="58"/>
      <c r="O48" s="58"/>
      <c r="P48" s="8">
        <f t="shared" si="2"/>
        <v>18</v>
      </c>
      <c r="Q48" s="59">
        <f t="shared" si="10"/>
        <v>0</v>
      </c>
      <c r="R48" s="59">
        <f t="shared" si="10"/>
        <v>0</v>
      </c>
      <c r="S48" s="59">
        <f t="shared" si="10"/>
        <v>0</v>
      </c>
      <c r="T48" s="59">
        <f t="shared" si="10"/>
        <v>0</v>
      </c>
      <c r="U48" s="59">
        <f t="shared" si="10"/>
        <v>0</v>
      </c>
      <c r="V48" s="55">
        <f t="shared" si="3"/>
        <v>0</v>
      </c>
      <c r="W48" s="55">
        <f t="shared" si="4"/>
        <v>0</v>
      </c>
      <c r="X48" s="55">
        <f t="shared" si="5"/>
        <v>0</v>
      </c>
      <c r="Y48" s="55">
        <f t="shared" si="6"/>
        <v>0</v>
      </c>
      <c r="Z48" s="55">
        <f t="shared" si="7"/>
        <v>0</v>
      </c>
      <c r="AA48" s="100"/>
    </row>
    <row r="49" spans="1:27" s="112" customFormat="1" ht="21" customHeight="1" x14ac:dyDescent="0.25">
      <c r="A49" s="185"/>
      <c r="B49" s="8"/>
      <c r="C49" s="304"/>
      <c r="D49" s="304"/>
      <c r="E49" s="306"/>
      <c r="F49" s="305"/>
      <c r="G49" s="320"/>
      <c r="H49" s="320"/>
      <c r="I49" s="320"/>
      <c r="J49" s="319">
        <f t="shared" si="0"/>
        <v>0</v>
      </c>
      <c r="K49" s="111"/>
      <c r="L49" s="58"/>
      <c r="M49" s="8">
        <f t="shared" si="11"/>
        <v>0</v>
      </c>
      <c r="N49" s="58"/>
      <c r="O49" s="58"/>
      <c r="P49" s="8">
        <f t="shared" si="2"/>
        <v>18</v>
      </c>
      <c r="Q49" s="59">
        <f t="shared" si="10"/>
        <v>0</v>
      </c>
      <c r="R49" s="59">
        <f t="shared" si="10"/>
        <v>0</v>
      </c>
      <c r="S49" s="59">
        <f t="shared" si="10"/>
        <v>0</v>
      </c>
      <c r="T49" s="59">
        <f t="shared" si="10"/>
        <v>0</v>
      </c>
      <c r="U49" s="59">
        <f t="shared" si="10"/>
        <v>0</v>
      </c>
      <c r="V49" s="55">
        <f t="shared" si="3"/>
        <v>0</v>
      </c>
      <c r="W49" s="55">
        <f t="shared" si="4"/>
        <v>0</v>
      </c>
      <c r="X49" s="55">
        <f t="shared" si="5"/>
        <v>0</v>
      </c>
      <c r="Y49" s="55">
        <f t="shared" si="6"/>
        <v>0</v>
      </c>
      <c r="Z49" s="55">
        <f t="shared" si="7"/>
        <v>0</v>
      </c>
      <c r="AA49" s="111"/>
    </row>
    <row r="50" spans="1:27" s="101" customFormat="1" ht="21" customHeight="1" x14ac:dyDescent="0.25">
      <c r="A50" s="103"/>
      <c r="B50" s="8"/>
      <c r="C50" s="304"/>
      <c r="D50" s="304"/>
      <c r="E50" s="305"/>
      <c r="F50" s="305"/>
      <c r="G50" s="318"/>
      <c r="H50" s="318"/>
      <c r="I50" s="319"/>
      <c r="J50" s="319">
        <f t="shared" si="0"/>
        <v>0</v>
      </c>
      <c r="K50" s="100"/>
      <c r="L50" s="58"/>
      <c r="M50" s="8">
        <f t="shared" si="11"/>
        <v>0</v>
      </c>
      <c r="N50" s="58"/>
      <c r="O50" s="58"/>
      <c r="P50" s="8">
        <f t="shared" si="2"/>
        <v>18</v>
      </c>
      <c r="Q50" s="59">
        <f t="shared" si="10"/>
        <v>0</v>
      </c>
      <c r="R50" s="59">
        <f t="shared" si="10"/>
        <v>0</v>
      </c>
      <c r="S50" s="59">
        <f t="shared" si="10"/>
        <v>0</v>
      </c>
      <c r="T50" s="59">
        <f t="shared" si="10"/>
        <v>0</v>
      </c>
      <c r="U50" s="59">
        <f t="shared" si="10"/>
        <v>0</v>
      </c>
      <c r="V50" s="55">
        <f t="shared" si="3"/>
        <v>0</v>
      </c>
      <c r="W50" s="55">
        <f t="shared" si="4"/>
        <v>0</v>
      </c>
      <c r="X50" s="55">
        <f t="shared" si="5"/>
        <v>0</v>
      </c>
      <c r="Y50" s="55">
        <f t="shared" si="6"/>
        <v>0</v>
      </c>
      <c r="Z50" s="55">
        <f t="shared" si="7"/>
        <v>0</v>
      </c>
      <c r="AA50" s="100"/>
    </row>
    <row r="51" spans="1:27" s="101" customFormat="1" ht="21" customHeight="1" x14ac:dyDescent="0.25">
      <c r="A51" s="103"/>
      <c r="B51" s="8"/>
      <c r="C51" s="304"/>
      <c r="D51" s="304"/>
      <c r="E51" s="305"/>
      <c r="F51" s="305"/>
      <c r="G51" s="318"/>
      <c r="H51" s="318"/>
      <c r="I51" s="319"/>
      <c r="J51" s="319">
        <f t="shared" si="0"/>
        <v>0</v>
      </c>
      <c r="K51" s="100"/>
      <c r="L51" s="58"/>
      <c r="M51" s="8">
        <f t="shared" si="11"/>
        <v>0</v>
      </c>
      <c r="N51" s="58"/>
      <c r="O51" s="58"/>
      <c r="P51" s="8">
        <f t="shared" si="2"/>
        <v>18</v>
      </c>
      <c r="Q51" s="59">
        <f t="shared" si="10"/>
        <v>0</v>
      </c>
      <c r="R51" s="59">
        <f t="shared" si="10"/>
        <v>0</v>
      </c>
      <c r="S51" s="59">
        <f t="shared" si="10"/>
        <v>0</v>
      </c>
      <c r="T51" s="59">
        <f t="shared" si="10"/>
        <v>0</v>
      </c>
      <c r="U51" s="59">
        <f t="shared" si="10"/>
        <v>0</v>
      </c>
      <c r="V51" s="55">
        <f t="shared" si="3"/>
        <v>0</v>
      </c>
      <c r="W51" s="55">
        <f t="shared" si="4"/>
        <v>0</v>
      </c>
      <c r="X51" s="55">
        <f t="shared" si="5"/>
        <v>0</v>
      </c>
      <c r="Y51" s="55">
        <f t="shared" si="6"/>
        <v>0</v>
      </c>
      <c r="Z51" s="55">
        <f t="shared" si="7"/>
        <v>0</v>
      </c>
      <c r="AA51" s="100"/>
    </row>
    <row r="52" spans="1:27" s="101" customFormat="1" ht="21" customHeight="1" x14ac:dyDescent="0.25">
      <c r="A52" s="103"/>
      <c r="B52" s="8"/>
      <c r="C52" s="304"/>
      <c r="D52" s="304"/>
      <c r="E52" s="305"/>
      <c r="F52" s="305"/>
      <c r="G52" s="318"/>
      <c r="H52" s="318"/>
      <c r="I52" s="319"/>
      <c r="J52" s="319">
        <f t="shared" si="0"/>
        <v>0</v>
      </c>
      <c r="K52" s="100"/>
      <c r="L52" s="58"/>
      <c r="M52" s="8">
        <f t="shared" si="11"/>
        <v>0</v>
      </c>
      <c r="N52" s="58"/>
      <c r="O52" s="58"/>
      <c r="P52" s="8">
        <f t="shared" si="2"/>
        <v>18</v>
      </c>
      <c r="Q52" s="59">
        <f t="shared" ref="Q52:U61" si="12">IFERROR(IF(AND((Q$194-$P52)/$M52&gt;0,(Q$194-$P52)/$M52&lt;1),(Q$194-$P52)/$M52,IF((Q$194-$P52)/$M52&gt;0,1,0)),0)</f>
        <v>0</v>
      </c>
      <c r="R52" s="59">
        <f t="shared" si="12"/>
        <v>0</v>
      </c>
      <c r="S52" s="59">
        <f t="shared" si="12"/>
        <v>0</v>
      </c>
      <c r="T52" s="59">
        <f t="shared" si="12"/>
        <v>0</v>
      </c>
      <c r="U52" s="59">
        <f t="shared" si="12"/>
        <v>0</v>
      </c>
      <c r="V52" s="55">
        <f t="shared" si="3"/>
        <v>0</v>
      </c>
      <c r="W52" s="55">
        <f t="shared" si="4"/>
        <v>0</v>
      </c>
      <c r="X52" s="55">
        <f t="shared" si="5"/>
        <v>0</v>
      </c>
      <c r="Y52" s="55">
        <f t="shared" si="6"/>
        <v>0</v>
      </c>
      <c r="Z52" s="55">
        <f t="shared" si="7"/>
        <v>0</v>
      </c>
      <c r="AA52" s="100"/>
    </row>
    <row r="53" spans="1:27" ht="21" customHeight="1" x14ac:dyDescent="0.25">
      <c r="C53" s="304"/>
      <c r="D53" s="304"/>
      <c r="E53" s="305"/>
      <c r="F53" s="305"/>
      <c r="G53" s="318"/>
      <c r="H53" s="318"/>
      <c r="I53" s="319"/>
      <c r="J53" s="319">
        <f t="shared" si="0"/>
        <v>0</v>
      </c>
      <c r="L53" s="58"/>
      <c r="M53" s="8">
        <f t="shared" si="11"/>
        <v>0</v>
      </c>
      <c r="N53" s="58"/>
      <c r="O53" s="58"/>
      <c r="P53" s="8">
        <f t="shared" si="2"/>
        <v>18</v>
      </c>
      <c r="Q53" s="59">
        <f t="shared" si="12"/>
        <v>0</v>
      </c>
      <c r="R53" s="59">
        <f t="shared" si="12"/>
        <v>0</v>
      </c>
      <c r="S53" s="59">
        <f t="shared" si="12"/>
        <v>0</v>
      </c>
      <c r="T53" s="59">
        <f t="shared" si="12"/>
        <v>0</v>
      </c>
      <c r="U53" s="59">
        <f t="shared" si="12"/>
        <v>0</v>
      </c>
      <c r="V53" s="55">
        <f t="shared" si="3"/>
        <v>0</v>
      </c>
      <c r="W53" s="55">
        <f t="shared" si="4"/>
        <v>0</v>
      </c>
      <c r="X53" s="55">
        <f t="shared" si="5"/>
        <v>0</v>
      </c>
      <c r="Y53" s="55">
        <f t="shared" si="6"/>
        <v>0</v>
      </c>
      <c r="Z53" s="55">
        <f t="shared" si="7"/>
        <v>0</v>
      </c>
    </row>
    <row r="54" spans="1:27" ht="21" customHeight="1" x14ac:dyDescent="0.25">
      <c r="C54" s="304"/>
      <c r="D54" s="304"/>
      <c r="E54" s="304"/>
      <c r="F54" s="305"/>
      <c r="G54" s="318"/>
      <c r="H54" s="318"/>
      <c r="I54" s="319"/>
      <c r="J54" s="319">
        <f t="shared" si="0"/>
        <v>0</v>
      </c>
      <c r="L54" s="58"/>
      <c r="M54" s="8">
        <f t="shared" si="11"/>
        <v>0</v>
      </c>
      <c r="N54" s="58"/>
      <c r="O54" s="58"/>
      <c r="P54" s="8">
        <f t="shared" si="2"/>
        <v>18</v>
      </c>
      <c r="Q54" s="59">
        <f t="shared" si="12"/>
        <v>0</v>
      </c>
      <c r="R54" s="59">
        <f t="shared" si="12"/>
        <v>0</v>
      </c>
      <c r="S54" s="59">
        <f t="shared" si="12"/>
        <v>0</v>
      </c>
      <c r="T54" s="59">
        <f t="shared" si="12"/>
        <v>0</v>
      </c>
      <c r="U54" s="59">
        <f t="shared" si="12"/>
        <v>0</v>
      </c>
      <c r="V54" s="55">
        <f t="shared" si="3"/>
        <v>0</v>
      </c>
      <c r="W54" s="55">
        <f t="shared" si="4"/>
        <v>0</v>
      </c>
      <c r="X54" s="55">
        <f t="shared" si="5"/>
        <v>0</v>
      </c>
      <c r="Y54" s="55">
        <f t="shared" si="6"/>
        <v>0</v>
      </c>
      <c r="Z54" s="55">
        <f t="shared" si="7"/>
        <v>0</v>
      </c>
    </row>
    <row r="55" spans="1:27" ht="21" customHeight="1" x14ac:dyDescent="0.25">
      <c r="C55" s="304"/>
      <c r="D55" s="304"/>
      <c r="E55" s="305"/>
      <c r="F55" s="305"/>
      <c r="G55" s="318"/>
      <c r="H55" s="318"/>
      <c r="I55" s="319"/>
      <c r="J55" s="319">
        <f t="shared" si="0"/>
        <v>0</v>
      </c>
      <c r="L55" s="58"/>
      <c r="M55" s="8">
        <f t="shared" si="11"/>
        <v>0</v>
      </c>
      <c r="N55" s="58"/>
      <c r="O55" s="58"/>
      <c r="P55" s="8">
        <f t="shared" si="2"/>
        <v>18</v>
      </c>
      <c r="Q55" s="59">
        <f t="shared" si="12"/>
        <v>0</v>
      </c>
      <c r="R55" s="59">
        <f t="shared" si="12"/>
        <v>0</v>
      </c>
      <c r="S55" s="59">
        <f t="shared" si="12"/>
        <v>0</v>
      </c>
      <c r="T55" s="59">
        <f t="shared" si="12"/>
        <v>0</v>
      </c>
      <c r="U55" s="59">
        <f t="shared" si="12"/>
        <v>0</v>
      </c>
      <c r="V55" s="55">
        <f t="shared" si="3"/>
        <v>0</v>
      </c>
      <c r="W55" s="55">
        <f t="shared" si="4"/>
        <v>0</v>
      </c>
      <c r="X55" s="55">
        <f t="shared" si="5"/>
        <v>0</v>
      </c>
      <c r="Y55" s="55">
        <f t="shared" si="6"/>
        <v>0</v>
      </c>
      <c r="Z55" s="55">
        <f t="shared" si="7"/>
        <v>0</v>
      </c>
    </row>
    <row r="56" spans="1:27" ht="21" customHeight="1" x14ac:dyDescent="0.25">
      <c r="C56" s="304"/>
      <c r="D56" s="304"/>
      <c r="E56" s="305"/>
      <c r="F56" s="305"/>
      <c r="G56" s="318"/>
      <c r="H56" s="318"/>
      <c r="I56" s="319"/>
      <c r="J56" s="319">
        <f t="shared" si="0"/>
        <v>0</v>
      </c>
      <c r="L56" s="58"/>
      <c r="M56" s="8">
        <f t="shared" si="11"/>
        <v>0</v>
      </c>
      <c r="N56" s="58"/>
      <c r="O56" s="58"/>
      <c r="P56" s="8">
        <f t="shared" si="2"/>
        <v>18</v>
      </c>
      <c r="Q56" s="59">
        <f t="shared" si="12"/>
        <v>0</v>
      </c>
      <c r="R56" s="59">
        <f t="shared" si="12"/>
        <v>0</v>
      </c>
      <c r="S56" s="59">
        <f t="shared" si="12"/>
        <v>0</v>
      </c>
      <c r="T56" s="59">
        <f t="shared" si="12"/>
        <v>0</v>
      </c>
      <c r="U56" s="59">
        <f t="shared" si="12"/>
        <v>0</v>
      </c>
      <c r="V56" s="55">
        <f t="shared" si="3"/>
        <v>0</v>
      </c>
      <c r="W56" s="55">
        <f t="shared" si="4"/>
        <v>0</v>
      </c>
      <c r="X56" s="55">
        <f t="shared" si="5"/>
        <v>0</v>
      </c>
      <c r="Y56" s="55">
        <f t="shared" si="6"/>
        <v>0</v>
      </c>
      <c r="Z56" s="55">
        <f t="shared" si="7"/>
        <v>0</v>
      </c>
    </row>
    <row r="57" spans="1:27" ht="21" customHeight="1" x14ac:dyDescent="0.25">
      <c r="C57" s="304"/>
      <c r="D57" s="304"/>
      <c r="E57" s="305"/>
      <c r="F57" s="305"/>
      <c r="G57" s="318"/>
      <c r="H57" s="318"/>
      <c r="I57" s="319"/>
      <c r="J57" s="319">
        <f t="shared" si="0"/>
        <v>0</v>
      </c>
      <c r="L57" s="58"/>
      <c r="M57" s="8">
        <f t="shared" si="11"/>
        <v>0</v>
      </c>
      <c r="N57" s="58"/>
      <c r="O57" s="58"/>
      <c r="P57" s="8">
        <f t="shared" si="2"/>
        <v>18</v>
      </c>
      <c r="Q57" s="59">
        <f t="shared" si="12"/>
        <v>0</v>
      </c>
      <c r="R57" s="59">
        <f t="shared" si="12"/>
        <v>0</v>
      </c>
      <c r="S57" s="59">
        <f t="shared" si="12"/>
        <v>0</v>
      </c>
      <c r="T57" s="59">
        <f t="shared" si="12"/>
        <v>0</v>
      </c>
      <c r="U57" s="59">
        <f t="shared" si="12"/>
        <v>0</v>
      </c>
      <c r="V57" s="55">
        <f t="shared" si="3"/>
        <v>0</v>
      </c>
      <c r="W57" s="55">
        <f t="shared" si="4"/>
        <v>0</v>
      </c>
      <c r="X57" s="55">
        <f t="shared" si="5"/>
        <v>0</v>
      </c>
      <c r="Y57" s="55">
        <f t="shared" si="6"/>
        <v>0</v>
      </c>
      <c r="Z57" s="55">
        <f t="shared" si="7"/>
        <v>0</v>
      </c>
    </row>
    <row r="58" spans="1:27" ht="21" customHeight="1" x14ac:dyDescent="0.25">
      <c r="C58" s="304"/>
      <c r="D58" s="304"/>
      <c r="E58" s="305"/>
      <c r="F58" s="305"/>
      <c r="G58" s="318"/>
      <c r="H58" s="318"/>
      <c r="I58" s="319"/>
      <c r="J58" s="319">
        <f t="shared" si="0"/>
        <v>0</v>
      </c>
      <c r="L58" s="58"/>
      <c r="M58" s="8">
        <f t="shared" si="11"/>
        <v>0</v>
      </c>
      <c r="N58" s="58"/>
      <c r="O58" s="58"/>
      <c r="P58" s="8">
        <f t="shared" si="2"/>
        <v>18</v>
      </c>
      <c r="Q58" s="59">
        <f t="shared" si="12"/>
        <v>0</v>
      </c>
      <c r="R58" s="59">
        <f t="shared" si="12"/>
        <v>0</v>
      </c>
      <c r="S58" s="59">
        <f t="shared" si="12"/>
        <v>0</v>
      </c>
      <c r="T58" s="59">
        <f t="shared" si="12"/>
        <v>0</v>
      </c>
      <c r="U58" s="59">
        <f t="shared" si="12"/>
        <v>0</v>
      </c>
      <c r="V58" s="55">
        <f t="shared" si="3"/>
        <v>0</v>
      </c>
      <c r="W58" s="55">
        <f t="shared" si="4"/>
        <v>0</v>
      </c>
      <c r="X58" s="55">
        <f t="shared" si="5"/>
        <v>0</v>
      </c>
      <c r="Y58" s="55">
        <f t="shared" si="6"/>
        <v>0</v>
      </c>
      <c r="Z58" s="55">
        <f t="shared" si="7"/>
        <v>0</v>
      </c>
    </row>
    <row r="59" spans="1:27" ht="21" customHeight="1" x14ac:dyDescent="0.25">
      <c r="C59" s="304"/>
      <c r="D59" s="304"/>
      <c r="E59" s="305"/>
      <c r="F59" s="305"/>
      <c r="G59" s="318"/>
      <c r="H59" s="318"/>
      <c r="I59" s="319"/>
      <c r="J59" s="319">
        <f t="shared" si="0"/>
        <v>0</v>
      </c>
      <c r="L59" s="58"/>
      <c r="M59" s="8">
        <f t="shared" si="11"/>
        <v>0</v>
      </c>
      <c r="N59" s="58"/>
      <c r="O59" s="58"/>
      <c r="P59" s="8">
        <f t="shared" si="2"/>
        <v>18</v>
      </c>
      <c r="Q59" s="59">
        <f t="shared" si="12"/>
        <v>0</v>
      </c>
      <c r="R59" s="59">
        <f t="shared" si="12"/>
        <v>0</v>
      </c>
      <c r="S59" s="59">
        <f t="shared" si="12"/>
        <v>0</v>
      </c>
      <c r="T59" s="59">
        <f t="shared" si="12"/>
        <v>0</v>
      </c>
      <c r="U59" s="59">
        <f t="shared" si="12"/>
        <v>0</v>
      </c>
      <c r="V59" s="55">
        <f t="shared" si="3"/>
        <v>0</v>
      </c>
      <c r="W59" s="55">
        <f t="shared" si="4"/>
        <v>0</v>
      </c>
      <c r="X59" s="55">
        <f t="shared" si="5"/>
        <v>0</v>
      </c>
      <c r="Y59" s="55">
        <f t="shared" si="6"/>
        <v>0</v>
      </c>
      <c r="Z59" s="55">
        <f t="shared" si="7"/>
        <v>0</v>
      </c>
    </row>
    <row r="60" spans="1:27" ht="21" customHeight="1" x14ac:dyDescent="0.25">
      <c r="C60" s="304"/>
      <c r="D60" s="304"/>
      <c r="E60" s="305"/>
      <c r="F60" s="305"/>
      <c r="G60" s="318"/>
      <c r="H60" s="318"/>
      <c r="I60" s="319"/>
      <c r="J60" s="319">
        <f t="shared" si="0"/>
        <v>0</v>
      </c>
      <c r="L60" s="58"/>
      <c r="M60" s="8">
        <f t="shared" si="11"/>
        <v>0</v>
      </c>
      <c r="N60" s="58"/>
      <c r="O60" s="58"/>
      <c r="P60" s="8">
        <f t="shared" si="2"/>
        <v>18</v>
      </c>
      <c r="Q60" s="59">
        <f t="shared" si="12"/>
        <v>0</v>
      </c>
      <c r="R60" s="59">
        <f t="shared" si="12"/>
        <v>0</v>
      </c>
      <c r="S60" s="59">
        <f t="shared" si="12"/>
        <v>0</v>
      </c>
      <c r="T60" s="59">
        <f t="shared" si="12"/>
        <v>0</v>
      </c>
      <c r="U60" s="59">
        <f t="shared" si="12"/>
        <v>0</v>
      </c>
      <c r="V60" s="55">
        <f t="shared" si="3"/>
        <v>0</v>
      </c>
      <c r="W60" s="55">
        <f t="shared" si="4"/>
        <v>0</v>
      </c>
      <c r="X60" s="55">
        <f t="shared" si="5"/>
        <v>0</v>
      </c>
      <c r="Y60" s="55">
        <f t="shared" si="6"/>
        <v>0</v>
      </c>
      <c r="Z60" s="55">
        <f t="shared" si="7"/>
        <v>0</v>
      </c>
    </row>
    <row r="61" spans="1:27" ht="21" customHeight="1" x14ac:dyDescent="0.25">
      <c r="C61" s="304"/>
      <c r="D61" s="304"/>
      <c r="E61" s="305"/>
      <c r="F61" s="305"/>
      <c r="G61" s="318"/>
      <c r="H61" s="318"/>
      <c r="I61" s="319"/>
      <c r="J61" s="319">
        <f t="shared" si="0"/>
        <v>0</v>
      </c>
      <c r="L61" s="58"/>
      <c r="M61" s="8">
        <f t="shared" si="11"/>
        <v>0</v>
      </c>
      <c r="N61" s="58"/>
      <c r="O61" s="58"/>
      <c r="P61" s="8">
        <f t="shared" si="2"/>
        <v>18</v>
      </c>
      <c r="Q61" s="59">
        <f t="shared" si="12"/>
        <v>0</v>
      </c>
      <c r="R61" s="59">
        <f t="shared" si="12"/>
        <v>0</v>
      </c>
      <c r="S61" s="59">
        <f t="shared" si="12"/>
        <v>0</v>
      </c>
      <c r="T61" s="59">
        <f t="shared" si="12"/>
        <v>0</v>
      </c>
      <c r="U61" s="59">
        <f t="shared" si="12"/>
        <v>0</v>
      </c>
      <c r="V61" s="55">
        <f t="shared" si="3"/>
        <v>0</v>
      </c>
      <c r="W61" s="55">
        <f t="shared" si="4"/>
        <v>0</v>
      </c>
      <c r="X61" s="55">
        <f t="shared" si="5"/>
        <v>0</v>
      </c>
      <c r="Y61" s="55">
        <f t="shared" si="6"/>
        <v>0</v>
      </c>
      <c r="Z61" s="55">
        <f t="shared" si="7"/>
        <v>0</v>
      </c>
    </row>
    <row r="62" spans="1:27" ht="21" customHeight="1" x14ac:dyDescent="0.25">
      <c r="C62" s="304"/>
      <c r="D62" s="304"/>
      <c r="E62" s="305"/>
      <c r="F62" s="305"/>
      <c r="G62" s="318"/>
      <c r="H62" s="318"/>
      <c r="I62" s="319"/>
      <c r="J62" s="319">
        <f t="shared" si="0"/>
        <v>0</v>
      </c>
      <c r="L62" s="58"/>
      <c r="M62" s="8">
        <f t="shared" si="11"/>
        <v>0</v>
      </c>
      <c r="N62" s="58"/>
      <c r="O62" s="58"/>
      <c r="P62" s="8">
        <f t="shared" si="2"/>
        <v>18</v>
      </c>
      <c r="Q62" s="59">
        <f t="shared" ref="Q62:U93" si="13">IFERROR(IF(AND((Q$194-$P62)/$M62&gt;0,(Q$194-$P62)/$M62&lt;1),(Q$194-$P62)/$M62,IF((Q$194-$P62)/$M62&gt;0,1,0)),0)</f>
        <v>0</v>
      </c>
      <c r="R62" s="59">
        <f t="shared" si="13"/>
        <v>0</v>
      </c>
      <c r="S62" s="59">
        <f t="shared" si="13"/>
        <v>0</v>
      </c>
      <c r="T62" s="59">
        <f t="shared" si="13"/>
        <v>0</v>
      </c>
      <c r="U62" s="59">
        <f t="shared" si="13"/>
        <v>0</v>
      </c>
      <c r="V62" s="55">
        <f t="shared" si="3"/>
        <v>0</v>
      </c>
      <c r="W62" s="55">
        <f t="shared" si="4"/>
        <v>0</v>
      </c>
      <c r="X62" s="55">
        <f t="shared" si="5"/>
        <v>0</v>
      </c>
      <c r="Y62" s="55">
        <f t="shared" si="6"/>
        <v>0</v>
      </c>
      <c r="Z62" s="55">
        <f t="shared" si="7"/>
        <v>0</v>
      </c>
    </row>
    <row r="63" spans="1:27" ht="21" customHeight="1" x14ac:dyDescent="0.25">
      <c r="C63" s="304"/>
      <c r="E63" s="305"/>
      <c r="F63" s="305"/>
      <c r="G63" s="318"/>
      <c r="H63" s="318"/>
      <c r="I63" s="319"/>
      <c r="J63" s="319">
        <f t="shared" si="0"/>
        <v>0</v>
      </c>
      <c r="L63" s="58"/>
      <c r="M63" s="8">
        <f t="shared" si="11"/>
        <v>0</v>
      </c>
      <c r="N63" s="58"/>
      <c r="O63" s="58"/>
      <c r="P63" s="8">
        <f t="shared" si="2"/>
        <v>18</v>
      </c>
      <c r="Q63" s="59">
        <f t="shared" si="13"/>
        <v>0</v>
      </c>
      <c r="R63" s="59">
        <f t="shared" si="13"/>
        <v>0</v>
      </c>
      <c r="S63" s="59">
        <f t="shared" si="13"/>
        <v>0</v>
      </c>
      <c r="T63" s="59">
        <f t="shared" si="13"/>
        <v>0</v>
      </c>
      <c r="U63" s="59">
        <f t="shared" si="13"/>
        <v>0</v>
      </c>
      <c r="V63" s="55">
        <f t="shared" si="3"/>
        <v>0</v>
      </c>
      <c r="W63" s="55">
        <f t="shared" si="4"/>
        <v>0</v>
      </c>
      <c r="X63" s="55">
        <f t="shared" si="5"/>
        <v>0</v>
      </c>
      <c r="Y63" s="55">
        <f t="shared" si="6"/>
        <v>0</v>
      </c>
      <c r="Z63" s="55">
        <f t="shared" si="7"/>
        <v>0</v>
      </c>
    </row>
    <row r="64" spans="1:27" ht="21" customHeight="1" x14ac:dyDescent="0.25">
      <c r="C64" s="304"/>
      <c r="E64" s="305"/>
      <c r="F64" s="305"/>
      <c r="G64" s="319"/>
      <c r="H64" s="318"/>
      <c r="I64" s="319"/>
      <c r="J64" s="319">
        <f t="shared" si="0"/>
        <v>0</v>
      </c>
      <c r="L64" s="58"/>
      <c r="M64" s="8">
        <f t="shared" si="11"/>
        <v>0</v>
      </c>
      <c r="N64" s="58"/>
      <c r="O64" s="58"/>
      <c r="P64" s="8">
        <f t="shared" si="2"/>
        <v>18</v>
      </c>
      <c r="Q64" s="59">
        <f t="shared" si="13"/>
        <v>0</v>
      </c>
      <c r="R64" s="59">
        <f t="shared" si="13"/>
        <v>0</v>
      </c>
      <c r="S64" s="59">
        <f t="shared" si="13"/>
        <v>0</v>
      </c>
      <c r="T64" s="59">
        <f t="shared" si="13"/>
        <v>0</v>
      </c>
      <c r="U64" s="59">
        <f t="shared" si="13"/>
        <v>0</v>
      </c>
      <c r="V64" s="55">
        <f t="shared" si="3"/>
        <v>0</v>
      </c>
      <c r="W64" s="55">
        <f t="shared" si="4"/>
        <v>0</v>
      </c>
      <c r="X64" s="55">
        <f t="shared" si="5"/>
        <v>0</v>
      </c>
      <c r="Y64" s="55">
        <f t="shared" si="6"/>
        <v>0</v>
      </c>
      <c r="Z64" s="55">
        <f t="shared" si="7"/>
        <v>0</v>
      </c>
    </row>
    <row r="65" spans="1:27" ht="21" customHeight="1" x14ac:dyDescent="0.25">
      <c r="C65" s="304"/>
      <c r="E65" s="305"/>
      <c r="F65" s="305"/>
      <c r="G65" s="318"/>
      <c r="H65" s="318"/>
      <c r="I65" s="319"/>
      <c r="J65" s="319">
        <f t="shared" si="0"/>
        <v>0</v>
      </c>
      <c r="L65" s="58"/>
      <c r="M65" s="8">
        <f t="shared" si="11"/>
        <v>0</v>
      </c>
      <c r="N65" s="58"/>
      <c r="O65" s="58"/>
      <c r="P65" s="8">
        <f t="shared" si="2"/>
        <v>18</v>
      </c>
      <c r="Q65" s="59">
        <f t="shared" si="13"/>
        <v>0</v>
      </c>
      <c r="R65" s="59">
        <f t="shared" si="13"/>
        <v>0</v>
      </c>
      <c r="S65" s="59">
        <f t="shared" si="13"/>
        <v>0</v>
      </c>
      <c r="T65" s="59">
        <f t="shared" si="13"/>
        <v>0</v>
      </c>
      <c r="U65" s="59">
        <f t="shared" si="13"/>
        <v>0</v>
      </c>
      <c r="V65" s="55">
        <f t="shared" si="3"/>
        <v>0</v>
      </c>
      <c r="W65" s="55">
        <f t="shared" si="4"/>
        <v>0</v>
      </c>
      <c r="X65" s="55">
        <f t="shared" si="5"/>
        <v>0</v>
      </c>
      <c r="Y65" s="55">
        <f t="shared" si="6"/>
        <v>0</v>
      </c>
      <c r="Z65" s="55">
        <f t="shared" si="7"/>
        <v>0</v>
      </c>
    </row>
    <row r="66" spans="1:27" ht="21" customHeight="1" x14ac:dyDescent="0.25">
      <c r="C66" s="304"/>
      <c r="E66" s="305"/>
      <c r="F66" s="305"/>
      <c r="G66" s="318"/>
      <c r="H66" s="318"/>
      <c r="I66" s="319"/>
      <c r="J66" s="319">
        <f t="shared" si="0"/>
        <v>0</v>
      </c>
      <c r="L66" s="58"/>
      <c r="M66" s="8">
        <f t="shared" si="11"/>
        <v>0</v>
      </c>
      <c r="N66" s="58"/>
      <c r="O66" s="58"/>
      <c r="P66" s="8">
        <f t="shared" si="2"/>
        <v>18</v>
      </c>
      <c r="Q66" s="59">
        <f t="shared" si="13"/>
        <v>0</v>
      </c>
      <c r="R66" s="59">
        <f t="shared" si="13"/>
        <v>0</v>
      </c>
      <c r="S66" s="59">
        <f t="shared" si="13"/>
        <v>0</v>
      </c>
      <c r="T66" s="59">
        <f t="shared" si="13"/>
        <v>0</v>
      </c>
      <c r="U66" s="59">
        <f t="shared" si="13"/>
        <v>0</v>
      </c>
      <c r="V66" s="55">
        <f t="shared" si="3"/>
        <v>0</v>
      </c>
      <c r="W66" s="55">
        <f t="shared" si="4"/>
        <v>0</v>
      </c>
      <c r="X66" s="55">
        <f t="shared" si="5"/>
        <v>0</v>
      </c>
      <c r="Y66" s="55">
        <f t="shared" si="6"/>
        <v>0</v>
      </c>
      <c r="Z66" s="55">
        <f t="shared" si="7"/>
        <v>0</v>
      </c>
    </row>
    <row r="67" spans="1:27" ht="21" customHeight="1" x14ac:dyDescent="0.25">
      <c r="C67" s="304"/>
      <c r="E67" s="305"/>
      <c r="F67" s="305"/>
      <c r="G67" s="318"/>
      <c r="H67" s="318"/>
      <c r="I67" s="319"/>
      <c r="J67" s="319">
        <f t="shared" si="0"/>
        <v>0</v>
      </c>
      <c r="L67" s="58"/>
      <c r="M67" s="8">
        <f t="shared" si="11"/>
        <v>0</v>
      </c>
      <c r="N67" s="58"/>
      <c r="O67" s="58"/>
      <c r="P67" s="8">
        <f t="shared" si="2"/>
        <v>18</v>
      </c>
      <c r="Q67" s="59">
        <f t="shared" si="13"/>
        <v>0</v>
      </c>
      <c r="R67" s="59">
        <f t="shared" si="13"/>
        <v>0</v>
      </c>
      <c r="S67" s="59">
        <f t="shared" si="13"/>
        <v>0</v>
      </c>
      <c r="T67" s="59">
        <f t="shared" si="13"/>
        <v>0</v>
      </c>
      <c r="U67" s="59">
        <f t="shared" si="13"/>
        <v>0</v>
      </c>
      <c r="V67" s="55">
        <f t="shared" si="3"/>
        <v>0</v>
      </c>
      <c r="W67" s="55">
        <f t="shared" si="4"/>
        <v>0</v>
      </c>
      <c r="X67" s="55">
        <f t="shared" si="5"/>
        <v>0</v>
      </c>
      <c r="Y67" s="55">
        <f t="shared" si="6"/>
        <v>0</v>
      </c>
      <c r="Z67" s="55">
        <f t="shared" si="7"/>
        <v>0</v>
      </c>
    </row>
    <row r="68" spans="1:27" ht="21" customHeight="1" x14ac:dyDescent="0.25">
      <c r="C68" s="304"/>
      <c r="D68" s="189"/>
      <c r="E68" s="305"/>
      <c r="F68" s="305"/>
      <c r="G68" s="318"/>
      <c r="H68" s="318"/>
      <c r="I68" s="319"/>
      <c r="J68" s="319">
        <f t="shared" si="0"/>
        <v>0</v>
      </c>
      <c r="L68" s="58"/>
      <c r="M68" s="8">
        <f t="shared" si="11"/>
        <v>0</v>
      </c>
      <c r="N68" s="58"/>
      <c r="O68" s="58"/>
      <c r="P68" s="8">
        <f t="shared" si="2"/>
        <v>18</v>
      </c>
      <c r="Q68" s="59">
        <f t="shared" si="13"/>
        <v>0</v>
      </c>
      <c r="R68" s="59">
        <f t="shared" si="13"/>
        <v>0</v>
      </c>
      <c r="S68" s="59">
        <f t="shared" si="13"/>
        <v>0</v>
      </c>
      <c r="T68" s="59">
        <f t="shared" si="13"/>
        <v>0</v>
      </c>
      <c r="U68" s="59">
        <f t="shared" si="13"/>
        <v>0</v>
      </c>
      <c r="V68" s="55">
        <f t="shared" si="3"/>
        <v>0</v>
      </c>
      <c r="W68" s="55">
        <f t="shared" si="4"/>
        <v>0</v>
      </c>
      <c r="X68" s="55">
        <f t="shared" si="5"/>
        <v>0</v>
      </c>
      <c r="Y68" s="55">
        <f t="shared" si="6"/>
        <v>0</v>
      </c>
      <c r="Z68" s="55">
        <f t="shared" si="7"/>
        <v>0</v>
      </c>
    </row>
    <row r="69" spans="1:27" ht="21" customHeight="1" x14ac:dyDescent="0.25">
      <c r="C69" s="304"/>
      <c r="E69" s="305"/>
      <c r="F69" s="305"/>
      <c r="G69" s="318"/>
      <c r="H69" s="318"/>
      <c r="I69" s="319"/>
      <c r="J69" s="319">
        <f t="shared" si="0"/>
        <v>0</v>
      </c>
      <c r="L69" s="58"/>
      <c r="M69" s="8">
        <f t="shared" si="11"/>
        <v>0</v>
      </c>
      <c r="N69" s="58"/>
      <c r="O69" s="58"/>
      <c r="P69" s="8">
        <f t="shared" si="2"/>
        <v>18</v>
      </c>
      <c r="Q69" s="59">
        <f t="shared" si="13"/>
        <v>0</v>
      </c>
      <c r="R69" s="59">
        <f t="shared" si="13"/>
        <v>0</v>
      </c>
      <c r="S69" s="59">
        <f t="shared" si="13"/>
        <v>0</v>
      </c>
      <c r="T69" s="59">
        <f t="shared" si="13"/>
        <v>0</v>
      </c>
      <c r="U69" s="59">
        <f t="shared" si="13"/>
        <v>0</v>
      </c>
      <c r="V69" s="55">
        <f t="shared" si="3"/>
        <v>0</v>
      </c>
      <c r="W69" s="55">
        <f t="shared" si="4"/>
        <v>0</v>
      </c>
      <c r="X69" s="55">
        <f t="shared" si="5"/>
        <v>0</v>
      </c>
      <c r="Y69" s="55">
        <f t="shared" si="6"/>
        <v>0</v>
      </c>
      <c r="Z69" s="55">
        <f t="shared" si="7"/>
        <v>0</v>
      </c>
    </row>
    <row r="70" spans="1:27" ht="21" customHeight="1" x14ac:dyDescent="0.25">
      <c r="C70" s="304"/>
      <c r="E70" s="305"/>
      <c r="F70" s="305"/>
      <c r="G70" s="318"/>
      <c r="H70" s="318"/>
      <c r="I70" s="319"/>
      <c r="J70" s="319">
        <f t="shared" si="0"/>
        <v>0</v>
      </c>
      <c r="L70" s="58"/>
      <c r="M70" s="8">
        <f t="shared" si="11"/>
        <v>0</v>
      </c>
      <c r="N70" s="58"/>
      <c r="O70" s="58"/>
      <c r="P70" s="8">
        <f t="shared" si="2"/>
        <v>18</v>
      </c>
      <c r="Q70" s="59">
        <f t="shared" si="13"/>
        <v>0</v>
      </c>
      <c r="R70" s="59">
        <f t="shared" si="13"/>
        <v>0</v>
      </c>
      <c r="S70" s="59">
        <f t="shared" si="13"/>
        <v>0</v>
      </c>
      <c r="T70" s="59">
        <f t="shared" si="13"/>
        <v>0</v>
      </c>
      <c r="U70" s="59">
        <f t="shared" si="13"/>
        <v>0</v>
      </c>
      <c r="V70" s="55">
        <f t="shared" si="3"/>
        <v>0</v>
      </c>
      <c r="W70" s="55">
        <f t="shared" si="4"/>
        <v>0</v>
      </c>
      <c r="X70" s="55">
        <f t="shared" si="5"/>
        <v>0</v>
      </c>
      <c r="Y70" s="55">
        <f t="shared" si="6"/>
        <v>0</v>
      </c>
      <c r="Z70" s="55">
        <f t="shared" si="7"/>
        <v>0</v>
      </c>
    </row>
    <row r="71" spans="1:27" ht="21" customHeight="1" x14ac:dyDescent="0.25">
      <c r="C71" s="304"/>
      <c r="E71" s="305"/>
      <c r="F71" s="305"/>
      <c r="G71" s="319"/>
      <c r="H71" s="318"/>
      <c r="I71" s="319"/>
      <c r="J71" s="319">
        <f t="shared" si="0"/>
        <v>0</v>
      </c>
      <c r="L71" s="58"/>
      <c r="M71" s="8">
        <f t="shared" si="11"/>
        <v>0</v>
      </c>
      <c r="N71" s="58"/>
      <c r="O71" s="58"/>
      <c r="P71" s="8">
        <f t="shared" si="2"/>
        <v>18</v>
      </c>
      <c r="Q71" s="59">
        <f t="shared" si="13"/>
        <v>0</v>
      </c>
      <c r="R71" s="59">
        <f t="shared" si="13"/>
        <v>0</v>
      </c>
      <c r="S71" s="59">
        <f t="shared" si="13"/>
        <v>0</v>
      </c>
      <c r="T71" s="59">
        <f t="shared" si="13"/>
        <v>0</v>
      </c>
      <c r="U71" s="59">
        <f t="shared" si="13"/>
        <v>0</v>
      </c>
      <c r="V71" s="55">
        <f t="shared" si="3"/>
        <v>0</v>
      </c>
      <c r="W71" s="55">
        <f t="shared" si="4"/>
        <v>0</v>
      </c>
      <c r="X71" s="55">
        <f t="shared" si="5"/>
        <v>0</v>
      </c>
      <c r="Y71" s="55">
        <f t="shared" si="6"/>
        <v>0</v>
      </c>
      <c r="Z71" s="55">
        <f t="shared" si="7"/>
        <v>0</v>
      </c>
    </row>
    <row r="72" spans="1:27" ht="21" customHeight="1" x14ac:dyDescent="0.25">
      <c r="C72" s="304"/>
      <c r="E72" s="305"/>
      <c r="F72" s="305"/>
      <c r="G72" s="318"/>
      <c r="H72" s="318"/>
      <c r="I72" s="319"/>
      <c r="J72" s="319">
        <f t="shared" si="0"/>
        <v>0</v>
      </c>
      <c r="L72" s="58"/>
      <c r="M72" s="8">
        <f t="shared" si="11"/>
        <v>0</v>
      </c>
      <c r="N72" s="58"/>
      <c r="O72" s="58"/>
      <c r="P72" s="8">
        <f t="shared" si="2"/>
        <v>18</v>
      </c>
      <c r="Q72" s="59">
        <f t="shared" si="13"/>
        <v>0</v>
      </c>
      <c r="R72" s="59">
        <f t="shared" si="13"/>
        <v>0</v>
      </c>
      <c r="S72" s="59">
        <f t="shared" si="13"/>
        <v>0</v>
      </c>
      <c r="T72" s="59">
        <f t="shared" si="13"/>
        <v>0</v>
      </c>
      <c r="U72" s="59">
        <f t="shared" si="13"/>
        <v>0</v>
      </c>
      <c r="V72" s="55">
        <f t="shared" si="3"/>
        <v>0</v>
      </c>
      <c r="W72" s="55">
        <f t="shared" si="4"/>
        <v>0</v>
      </c>
      <c r="X72" s="55">
        <f t="shared" si="5"/>
        <v>0</v>
      </c>
      <c r="Y72" s="55">
        <f t="shared" si="6"/>
        <v>0</v>
      </c>
      <c r="Z72" s="55">
        <f t="shared" si="7"/>
        <v>0</v>
      </c>
    </row>
    <row r="73" spans="1:27" ht="21" customHeight="1" x14ac:dyDescent="0.25">
      <c r="C73" s="304"/>
      <c r="E73" s="305"/>
      <c r="F73" s="305"/>
      <c r="G73" s="318"/>
      <c r="H73" s="318"/>
      <c r="I73" s="319"/>
      <c r="J73" s="319">
        <f t="shared" si="0"/>
        <v>0</v>
      </c>
      <c r="L73" s="58"/>
      <c r="M73" s="8">
        <f t="shared" si="11"/>
        <v>0</v>
      </c>
      <c r="N73" s="58"/>
      <c r="O73" s="58"/>
      <c r="P73" s="8">
        <f t="shared" si="2"/>
        <v>18</v>
      </c>
      <c r="Q73" s="59">
        <f t="shared" si="13"/>
        <v>0</v>
      </c>
      <c r="R73" s="59">
        <f t="shared" si="13"/>
        <v>0</v>
      </c>
      <c r="S73" s="59">
        <f t="shared" si="13"/>
        <v>0</v>
      </c>
      <c r="T73" s="59">
        <f t="shared" si="13"/>
        <v>0</v>
      </c>
      <c r="U73" s="59">
        <f t="shared" si="13"/>
        <v>0</v>
      </c>
      <c r="V73" s="55">
        <f t="shared" si="3"/>
        <v>0</v>
      </c>
      <c r="W73" s="55">
        <f t="shared" si="4"/>
        <v>0</v>
      </c>
      <c r="X73" s="55">
        <f t="shared" si="5"/>
        <v>0</v>
      </c>
      <c r="Y73" s="55">
        <f t="shared" si="6"/>
        <v>0</v>
      </c>
      <c r="Z73" s="55">
        <f t="shared" si="7"/>
        <v>0</v>
      </c>
    </row>
    <row r="74" spans="1:27" ht="21" customHeight="1" x14ac:dyDescent="0.25">
      <c r="C74" s="304"/>
      <c r="E74" s="305"/>
      <c r="F74" s="305"/>
      <c r="G74" s="318"/>
      <c r="H74" s="318"/>
      <c r="I74" s="319"/>
      <c r="J74" s="319">
        <f t="shared" si="0"/>
        <v>0</v>
      </c>
      <c r="L74" s="58"/>
      <c r="M74" s="8">
        <f t="shared" si="11"/>
        <v>0</v>
      </c>
      <c r="N74" s="58"/>
      <c r="O74" s="58"/>
      <c r="P74" s="8">
        <f t="shared" si="2"/>
        <v>18</v>
      </c>
      <c r="Q74" s="59">
        <f t="shared" si="13"/>
        <v>0</v>
      </c>
      <c r="R74" s="59">
        <f t="shared" si="13"/>
        <v>0</v>
      </c>
      <c r="S74" s="59">
        <f t="shared" si="13"/>
        <v>0</v>
      </c>
      <c r="T74" s="59">
        <f t="shared" si="13"/>
        <v>0</v>
      </c>
      <c r="U74" s="59">
        <f t="shared" si="13"/>
        <v>0</v>
      </c>
      <c r="V74" s="55">
        <f t="shared" si="3"/>
        <v>0</v>
      </c>
      <c r="W74" s="55">
        <f t="shared" si="4"/>
        <v>0</v>
      </c>
      <c r="X74" s="55">
        <f t="shared" si="5"/>
        <v>0</v>
      </c>
      <c r="Y74" s="55">
        <f t="shared" si="6"/>
        <v>0</v>
      </c>
      <c r="Z74" s="55">
        <f t="shared" si="7"/>
        <v>0</v>
      </c>
    </row>
    <row r="75" spans="1:27" s="101" customFormat="1" ht="21" customHeight="1" x14ac:dyDescent="0.25">
      <c r="A75" s="103"/>
      <c r="B75" s="8"/>
      <c r="C75" s="304"/>
      <c r="D75" s="8"/>
      <c r="E75" s="305"/>
      <c r="F75" s="305"/>
      <c r="G75" s="318"/>
      <c r="H75" s="318"/>
      <c r="I75" s="319"/>
      <c r="J75" s="319">
        <f t="shared" si="0"/>
        <v>0</v>
      </c>
      <c r="K75" s="100"/>
      <c r="L75" s="58"/>
      <c r="M75" s="8">
        <f t="shared" si="11"/>
        <v>0</v>
      </c>
      <c r="N75" s="58"/>
      <c r="O75" s="58"/>
      <c r="P75" s="8">
        <f t="shared" si="2"/>
        <v>18</v>
      </c>
      <c r="Q75" s="59">
        <f t="shared" si="13"/>
        <v>0</v>
      </c>
      <c r="R75" s="59">
        <f t="shared" si="13"/>
        <v>0</v>
      </c>
      <c r="S75" s="59">
        <f t="shared" si="13"/>
        <v>0</v>
      </c>
      <c r="T75" s="59">
        <f t="shared" si="13"/>
        <v>0</v>
      </c>
      <c r="U75" s="59">
        <f t="shared" si="13"/>
        <v>0</v>
      </c>
      <c r="V75" s="55">
        <f t="shared" si="3"/>
        <v>0</v>
      </c>
      <c r="W75" s="55">
        <f t="shared" si="4"/>
        <v>0</v>
      </c>
      <c r="X75" s="55">
        <f t="shared" si="5"/>
        <v>0</v>
      </c>
      <c r="Y75" s="55">
        <f t="shared" si="6"/>
        <v>0</v>
      </c>
      <c r="Z75" s="55">
        <f t="shared" si="7"/>
        <v>0</v>
      </c>
      <c r="AA75" s="100"/>
    </row>
    <row r="76" spans="1:27" ht="21" customHeight="1" x14ac:dyDescent="0.25">
      <c r="C76" s="304"/>
      <c r="E76" s="305"/>
      <c r="F76" s="305"/>
      <c r="G76" s="318"/>
      <c r="H76" s="318"/>
      <c r="I76" s="319"/>
      <c r="J76" s="319">
        <f t="shared" si="0"/>
        <v>0</v>
      </c>
      <c r="L76" s="58"/>
      <c r="M76" s="8">
        <f t="shared" si="11"/>
        <v>0</v>
      </c>
      <c r="N76" s="58"/>
      <c r="O76" s="58"/>
      <c r="P76" s="8">
        <f t="shared" si="2"/>
        <v>18</v>
      </c>
      <c r="Q76" s="59">
        <f t="shared" si="13"/>
        <v>0</v>
      </c>
      <c r="R76" s="59">
        <f t="shared" si="13"/>
        <v>0</v>
      </c>
      <c r="S76" s="59">
        <f t="shared" si="13"/>
        <v>0</v>
      </c>
      <c r="T76" s="59">
        <f t="shared" si="13"/>
        <v>0</v>
      </c>
      <c r="U76" s="59">
        <f t="shared" si="13"/>
        <v>0</v>
      </c>
      <c r="V76" s="55">
        <f t="shared" si="3"/>
        <v>0</v>
      </c>
      <c r="W76" s="55">
        <f t="shared" si="4"/>
        <v>0</v>
      </c>
      <c r="X76" s="55">
        <f t="shared" si="5"/>
        <v>0</v>
      </c>
      <c r="Y76" s="55">
        <f t="shared" si="6"/>
        <v>0</v>
      </c>
      <c r="Z76" s="55">
        <f t="shared" si="7"/>
        <v>0</v>
      </c>
    </row>
    <row r="77" spans="1:27" ht="21" customHeight="1" x14ac:dyDescent="0.25">
      <c r="C77" s="304"/>
      <c r="E77" s="305"/>
      <c r="F77" s="305"/>
      <c r="G77" s="318"/>
      <c r="H77" s="318"/>
      <c r="I77" s="319"/>
      <c r="J77" s="319">
        <f t="shared" si="0"/>
        <v>0</v>
      </c>
      <c r="L77" s="58"/>
      <c r="M77" s="8">
        <f t="shared" si="11"/>
        <v>0</v>
      </c>
      <c r="N77" s="58"/>
      <c r="O77" s="58"/>
      <c r="P77" s="8">
        <f t="shared" si="2"/>
        <v>18</v>
      </c>
      <c r="Q77" s="59">
        <f t="shared" si="13"/>
        <v>0</v>
      </c>
      <c r="R77" s="59">
        <f t="shared" si="13"/>
        <v>0</v>
      </c>
      <c r="S77" s="59">
        <f t="shared" si="13"/>
        <v>0</v>
      </c>
      <c r="T77" s="59">
        <f t="shared" si="13"/>
        <v>0</v>
      </c>
      <c r="U77" s="59">
        <f t="shared" si="13"/>
        <v>0</v>
      </c>
      <c r="V77" s="55">
        <f t="shared" si="3"/>
        <v>0</v>
      </c>
      <c r="W77" s="55">
        <f t="shared" si="4"/>
        <v>0</v>
      </c>
      <c r="X77" s="55">
        <f t="shared" si="5"/>
        <v>0</v>
      </c>
      <c r="Y77" s="55">
        <f t="shared" si="6"/>
        <v>0</v>
      </c>
      <c r="Z77" s="55">
        <f t="shared" si="7"/>
        <v>0</v>
      </c>
    </row>
    <row r="78" spans="1:27" ht="21" customHeight="1" x14ac:dyDescent="0.25">
      <c r="C78" s="304"/>
      <c r="E78" s="305"/>
      <c r="F78" s="305"/>
      <c r="G78" s="319"/>
      <c r="H78" s="318"/>
      <c r="I78" s="319"/>
      <c r="J78" s="319">
        <f t="shared" si="0"/>
        <v>0</v>
      </c>
      <c r="L78" s="58"/>
      <c r="M78" s="8">
        <f t="shared" si="11"/>
        <v>0</v>
      </c>
      <c r="N78" s="58"/>
      <c r="O78" s="58"/>
      <c r="P78" s="8">
        <f t="shared" si="2"/>
        <v>18</v>
      </c>
      <c r="Q78" s="59">
        <f t="shared" si="13"/>
        <v>0</v>
      </c>
      <c r="R78" s="59">
        <f t="shared" si="13"/>
        <v>0</v>
      </c>
      <c r="S78" s="59">
        <f t="shared" si="13"/>
        <v>0</v>
      </c>
      <c r="T78" s="59">
        <f t="shared" si="13"/>
        <v>0</v>
      </c>
      <c r="U78" s="59">
        <f t="shared" si="13"/>
        <v>0</v>
      </c>
      <c r="V78" s="55">
        <f t="shared" si="3"/>
        <v>0</v>
      </c>
      <c r="W78" s="55">
        <f t="shared" si="4"/>
        <v>0</v>
      </c>
      <c r="X78" s="55">
        <f t="shared" si="5"/>
        <v>0</v>
      </c>
      <c r="Y78" s="55">
        <f t="shared" si="6"/>
        <v>0</v>
      </c>
      <c r="Z78" s="55">
        <f t="shared" si="7"/>
        <v>0</v>
      </c>
    </row>
    <row r="79" spans="1:27" ht="21" customHeight="1" x14ac:dyDescent="0.25">
      <c r="C79" s="304"/>
      <c r="E79" s="305"/>
      <c r="F79" s="305"/>
      <c r="G79" s="319"/>
      <c r="H79" s="318"/>
      <c r="I79" s="319"/>
      <c r="J79" s="319">
        <f t="shared" si="0"/>
        <v>0</v>
      </c>
      <c r="L79" s="58"/>
      <c r="M79" s="8">
        <f t="shared" si="11"/>
        <v>0</v>
      </c>
      <c r="N79" s="58"/>
      <c r="O79" s="58"/>
      <c r="P79" s="8">
        <f t="shared" si="2"/>
        <v>18</v>
      </c>
      <c r="Q79" s="59">
        <f t="shared" si="13"/>
        <v>0</v>
      </c>
      <c r="R79" s="59">
        <f t="shared" si="13"/>
        <v>0</v>
      </c>
      <c r="S79" s="59">
        <f t="shared" si="13"/>
        <v>0</v>
      </c>
      <c r="T79" s="59">
        <f t="shared" si="13"/>
        <v>0</v>
      </c>
      <c r="U79" s="59">
        <f t="shared" si="13"/>
        <v>0</v>
      </c>
      <c r="V79" s="55">
        <f t="shared" si="3"/>
        <v>0</v>
      </c>
      <c r="W79" s="55">
        <f t="shared" si="4"/>
        <v>0</v>
      </c>
      <c r="X79" s="55">
        <f t="shared" si="5"/>
        <v>0</v>
      </c>
      <c r="Y79" s="55">
        <f t="shared" si="6"/>
        <v>0</v>
      </c>
      <c r="Z79" s="55">
        <f t="shared" si="7"/>
        <v>0</v>
      </c>
    </row>
    <row r="80" spans="1:27" ht="21" customHeight="1" x14ac:dyDescent="0.25">
      <c r="C80" s="304"/>
      <c r="E80" s="305"/>
      <c r="F80" s="305"/>
      <c r="G80" s="318"/>
      <c r="H80" s="318"/>
      <c r="I80" s="319"/>
      <c r="J80" s="319">
        <f t="shared" si="0"/>
        <v>0</v>
      </c>
      <c r="L80" s="58"/>
      <c r="M80" s="8">
        <f t="shared" si="11"/>
        <v>0</v>
      </c>
      <c r="N80" s="58"/>
      <c r="O80" s="58"/>
      <c r="P80" s="8">
        <f t="shared" si="2"/>
        <v>18</v>
      </c>
      <c r="Q80" s="59">
        <f t="shared" si="13"/>
        <v>0</v>
      </c>
      <c r="R80" s="59">
        <f t="shared" si="13"/>
        <v>0</v>
      </c>
      <c r="S80" s="59">
        <f t="shared" si="13"/>
        <v>0</v>
      </c>
      <c r="T80" s="59">
        <f t="shared" si="13"/>
        <v>0</v>
      </c>
      <c r="U80" s="59">
        <f t="shared" si="13"/>
        <v>0</v>
      </c>
      <c r="V80" s="55">
        <f t="shared" si="3"/>
        <v>0</v>
      </c>
      <c r="W80" s="55">
        <f t="shared" si="4"/>
        <v>0</v>
      </c>
      <c r="X80" s="55">
        <f t="shared" si="5"/>
        <v>0</v>
      </c>
      <c r="Y80" s="55">
        <f t="shared" si="6"/>
        <v>0</v>
      </c>
      <c r="Z80" s="55">
        <f t="shared" si="7"/>
        <v>0</v>
      </c>
    </row>
    <row r="81" spans="3:26" ht="21" customHeight="1" x14ac:dyDescent="0.25">
      <c r="C81" s="304"/>
      <c r="E81" s="305"/>
      <c r="F81" s="305"/>
      <c r="G81" s="318"/>
      <c r="H81" s="318"/>
      <c r="I81" s="319"/>
      <c r="J81" s="319">
        <f t="shared" si="0"/>
        <v>0</v>
      </c>
      <c r="L81" s="58"/>
      <c r="M81" s="8">
        <f t="shared" si="11"/>
        <v>0</v>
      </c>
      <c r="N81" s="58"/>
      <c r="O81" s="58"/>
      <c r="P81" s="8">
        <f t="shared" si="2"/>
        <v>18</v>
      </c>
      <c r="Q81" s="59">
        <f t="shared" si="13"/>
        <v>0</v>
      </c>
      <c r="R81" s="59">
        <f t="shared" si="13"/>
        <v>0</v>
      </c>
      <c r="S81" s="59">
        <f t="shared" si="13"/>
        <v>0</v>
      </c>
      <c r="T81" s="59">
        <f t="shared" si="13"/>
        <v>0</v>
      </c>
      <c r="U81" s="59">
        <f t="shared" si="13"/>
        <v>0</v>
      </c>
      <c r="V81" s="55">
        <f t="shared" si="3"/>
        <v>0</v>
      </c>
      <c r="W81" s="55">
        <f t="shared" si="4"/>
        <v>0</v>
      </c>
      <c r="X81" s="55">
        <f t="shared" si="5"/>
        <v>0</v>
      </c>
      <c r="Y81" s="55">
        <f t="shared" si="6"/>
        <v>0</v>
      </c>
      <c r="Z81" s="55">
        <f t="shared" si="7"/>
        <v>0</v>
      </c>
    </row>
    <row r="82" spans="3:26" ht="21" customHeight="1" x14ac:dyDescent="0.25">
      <c r="C82" s="304"/>
      <c r="E82" s="305"/>
      <c r="F82" s="305"/>
      <c r="G82" s="318"/>
      <c r="H82" s="318"/>
      <c r="I82" s="319"/>
      <c r="J82" s="319">
        <f t="shared" si="0"/>
        <v>0</v>
      </c>
      <c r="L82" s="58"/>
      <c r="M82" s="8">
        <f t="shared" si="11"/>
        <v>0</v>
      </c>
      <c r="N82" s="58"/>
      <c r="O82" s="58"/>
      <c r="P82" s="8">
        <f t="shared" si="2"/>
        <v>18</v>
      </c>
      <c r="Q82" s="59">
        <f t="shared" si="13"/>
        <v>0</v>
      </c>
      <c r="R82" s="59">
        <f t="shared" si="13"/>
        <v>0</v>
      </c>
      <c r="S82" s="59">
        <f t="shared" si="13"/>
        <v>0</v>
      </c>
      <c r="T82" s="59">
        <f t="shared" si="13"/>
        <v>0</v>
      </c>
      <c r="U82" s="59">
        <f t="shared" si="13"/>
        <v>0</v>
      </c>
      <c r="V82" s="55">
        <f t="shared" si="3"/>
        <v>0</v>
      </c>
      <c r="W82" s="55">
        <f t="shared" si="4"/>
        <v>0</v>
      </c>
      <c r="X82" s="55">
        <f t="shared" si="5"/>
        <v>0</v>
      </c>
      <c r="Y82" s="55">
        <f t="shared" si="6"/>
        <v>0</v>
      </c>
      <c r="Z82" s="55">
        <f t="shared" si="7"/>
        <v>0</v>
      </c>
    </row>
    <row r="83" spans="3:26" ht="21" customHeight="1" x14ac:dyDescent="0.25">
      <c r="C83" s="304"/>
      <c r="E83" s="305"/>
      <c r="F83" s="305"/>
      <c r="G83" s="318"/>
      <c r="H83" s="318"/>
      <c r="I83" s="319"/>
      <c r="J83" s="319">
        <f t="shared" si="0"/>
        <v>0</v>
      </c>
      <c r="L83" s="58"/>
      <c r="M83" s="8">
        <f t="shared" si="11"/>
        <v>0</v>
      </c>
      <c r="N83" s="58"/>
      <c r="O83" s="58"/>
      <c r="P83" s="8">
        <f t="shared" si="2"/>
        <v>18</v>
      </c>
      <c r="Q83" s="59">
        <f t="shared" si="13"/>
        <v>0</v>
      </c>
      <c r="R83" s="59">
        <f t="shared" si="13"/>
        <v>0</v>
      </c>
      <c r="S83" s="59">
        <f t="shared" si="13"/>
        <v>0</v>
      </c>
      <c r="T83" s="59">
        <f t="shared" si="13"/>
        <v>0</v>
      </c>
      <c r="U83" s="59">
        <f t="shared" si="13"/>
        <v>0</v>
      </c>
      <c r="V83" s="55">
        <f t="shared" si="3"/>
        <v>0</v>
      </c>
      <c r="W83" s="55">
        <f t="shared" si="4"/>
        <v>0</v>
      </c>
      <c r="X83" s="55">
        <f t="shared" si="5"/>
        <v>0</v>
      </c>
      <c r="Y83" s="55">
        <f t="shared" si="6"/>
        <v>0</v>
      </c>
      <c r="Z83" s="55">
        <f t="shared" si="7"/>
        <v>0</v>
      </c>
    </row>
    <row r="84" spans="3:26" ht="21" customHeight="1" x14ac:dyDescent="0.25">
      <c r="C84" s="304"/>
      <c r="E84" s="305"/>
      <c r="F84" s="305"/>
      <c r="G84" s="318"/>
      <c r="H84" s="318"/>
      <c r="I84" s="319"/>
      <c r="J84" s="319">
        <f t="shared" si="0"/>
        <v>0</v>
      </c>
      <c r="L84" s="58"/>
      <c r="M84" s="8">
        <f t="shared" si="11"/>
        <v>0</v>
      </c>
      <c r="N84" s="58"/>
      <c r="O84" s="58"/>
      <c r="P84" s="8">
        <f t="shared" si="2"/>
        <v>18</v>
      </c>
      <c r="Q84" s="59">
        <f t="shared" si="13"/>
        <v>0</v>
      </c>
      <c r="R84" s="59">
        <f t="shared" si="13"/>
        <v>0</v>
      </c>
      <c r="S84" s="59">
        <f t="shared" si="13"/>
        <v>0</v>
      </c>
      <c r="T84" s="59">
        <f t="shared" si="13"/>
        <v>0</v>
      </c>
      <c r="U84" s="59">
        <f t="shared" si="13"/>
        <v>0</v>
      </c>
      <c r="V84" s="55">
        <f t="shared" si="3"/>
        <v>0</v>
      </c>
      <c r="W84" s="55">
        <f t="shared" si="4"/>
        <v>0</v>
      </c>
      <c r="X84" s="55">
        <f t="shared" si="5"/>
        <v>0</v>
      </c>
      <c r="Y84" s="55">
        <f t="shared" si="6"/>
        <v>0</v>
      </c>
      <c r="Z84" s="55">
        <f t="shared" si="7"/>
        <v>0</v>
      </c>
    </row>
    <row r="85" spans="3:26" ht="21" customHeight="1" x14ac:dyDescent="0.25">
      <c r="C85" s="304"/>
      <c r="E85" s="305"/>
      <c r="F85" s="305"/>
      <c r="G85" s="318"/>
      <c r="H85" s="318"/>
      <c r="I85" s="319"/>
      <c r="J85" s="319">
        <f t="shared" si="0"/>
        <v>0</v>
      </c>
      <c r="L85" s="58"/>
      <c r="M85" s="8">
        <f t="shared" si="11"/>
        <v>0</v>
      </c>
      <c r="N85" s="58"/>
      <c r="O85" s="58"/>
      <c r="P85" s="8">
        <f t="shared" si="2"/>
        <v>18</v>
      </c>
      <c r="Q85" s="59">
        <f t="shared" si="13"/>
        <v>0</v>
      </c>
      <c r="R85" s="59">
        <f t="shared" si="13"/>
        <v>0</v>
      </c>
      <c r="S85" s="59">
        <f t="shared" si="13"/>
        <v>0</v>
      </c>
      <c r="T85" s="59">
        <f t="shared" si="13"/>
        <v>0</v>
      </c>
      <c r="U85" s="59">
        <f t="shared" si="13"/>
        <v>0</v>
      </c>
      <c r="V85" s="55">
        <f t="shared" si="3"/>
        <v>0</v>
      </c>
      <c r="W85" s="55">
        <f t="shared" si="4"/>
        <v>0</v>
      </c>
      <c r="X85" s="55">
        <f t="shared" si="5"/>
        <v>0</v>
      </c>
      <c r="Y85" s="55">
        <f t="shared" si="6"/>
        <v>0</v>
      </c>
      <c r="Z85" s="55">
        <f t="shared" si="7"/>
        <v>0</v>
      </c>
    </row>
    <row r="86" spans="3:26" ht="21" customHeight="1" x14ac:dyDescent="0.25">
      <c r="C86" s="304"/>
      <c r="E86" s="305"/>
      <c r="F86" s="305"/>
      <c r="G86" s="318"/>
      <c r="H86" s="318"/>
      <c r="I86" s="319"/>
      <c r="J86" s="319">
        <f t="shared" si="0"/>
        <v>0</v>
      </c>
      <c r="L86" s="58"/>
      <c r="M86" s="8">
        <f t="shared" si="11"/>
        <v>0</v>
      </c>
      <c r="N86" s="58"/>
      <c r="O86" s="58"/>
      <c r="P86" s="8">
        <f t="shared" si="2"/>
        <v>18</v>
      </c>
      <c r="Q86" s="59">
        <f t="shared" si="13"/>
        <v>0</v>
      </c>
      <c r="R86" s="59">
        <f t="shared" si="13"/>
        <v>0</v>
      </c>
      <c r="S86" s="59">
        <f t="shared" si="13"/>
        <v>0</v>
      </c>
      <c r="T86" s="59">
        <f t="shared" si="13"/>
        <v>0</v>
      </c>
      <c r="U86" s="59">
        <f t="shared" si="13"/>
        <v>0</v>
      </c>
      <c r="V86" s="55">
        <f t="shared" si="3"/>
        <v>0</v>
      </c>
      <c r="W86" s="55">
        <f t="shared" si="4"/>
        <v>0</v>
      </c>
      <c r="X86" s="55">
        <f t="shared" si="5"/>
        <v>0</v>
      </c>
      <c r="Y86" s="55">
        <f t="shared" si="6"/>
        <v>0</v>
      </c>
      <c r="Z86" s="55">
        <f t="shared" si="7"/>
        <v>0</v>
      </c>
    </row>
    <row r="87" spans="3:26" ht="21" customHeight="1" x14ac:dyDescent="0.25">
      <c r="C87" s="304"/>
      <c r="E87" s="305"/>
      <c r="F87" s="305"/>
      <c r="G87" s="318"/>
      <c r="H87" s="318"/>
      <c r="I87" s="319"/>
      <c r="J87" s="319">
        <f t="shared" si="0"/>
        <v>0</v>
      </c>
      <c r="L87" s="58"/>
      <c r="M87" s="8">
        <f t="shared" si="11"/>
        <v>0</v>
      </c>
      <c r="N87" s="58"/>
      <c r="O87" s="58"/>
      <c r="P87" s="8">
        <f t="shared" si="2"/>
        <v>18</v>
      </c>
      <c r="Q87" s="59">
        <f t="shared" si="13"/>
        <v>0</v>
      </c>
      <c r="R87" s="59">
        <f t="shared" si="13"/>
        <v>0</v>
      </c>
      <c r="S87" s="59">
        <f t="shared" si="13"/>
        <v>0</v>
      </c>
      <c r="T87" s="59">
        <f t="shared" si="13"/>
        <v>0</v>
      </c>
      <c r="U87" s="59">
        <f t="shared" si="13"/>
        <v>0</v>
      </c>
      <c r="V87" s="55">
        <f t="shared" si="3"/>
        <v>0</v>
      </c>
      <c r="W87" s="55">
        <f t="shared" si="4"/>
        <v>0</v>
      </c>
      <c r="X87" s="55">
        <f t="shared" si="5"/>
        <v>0</v>
      </c>
      <c r="Y87" s="55">
        <f t="shared" si="6"/>
        <v>0</v>
      </c>
      <c r="Z87" s="55">
        <f t="shared" si="7"/>
        <v>0</v>
      </c>
    </row>
    <row r="88" spans="3:26" ht="21" customHeight="1" x14ac:dyDescent="0.25">
      <c r="C88" s="304"/>
      <c r="E88" s="305"/>
      <c r="F88" s="305"/>
      <c r="G88" s="318"/>
      <c r="H88" s="318"/>
      <c r="I88" s="319"/>
      <c r="J88" s="319">
        <f t="shared" si="0"/>
        <v>0</v>
      </c>
      <c r="L88" s="58"/>
      <c r="M88" s="8">
        <f t="shared" si="11"/>
        <v>0</v>
      </c>
      <c r="N88" s="58"/>
      <c r="O88" s="58"/>
      <c r="P88" s="8">
        <f t="shared" si="2"/>
        <v>18</v>
      </c>
      <c r="Q88" s="59">
        <f t="shared" si="13"/>
        <v>0</v>
      </c>
      <c r="R88" s="59">
        <f t="shared" si="13"/>
        <v>0</v>
      </c>
      <c r="S88" s="59">
        <f t="shared" si="13"/>
        <v>0</v>
      </c>
      <c r="T88" s="59">
        <f t="shared" si="13"/>
        <v>0</v>
      </c>
      <c r="U88" s="59">
        <f t="shared" si="13"/>
        <v>0</v>
      </c>
      <c r="V88" s="55">
        <f t="shared" si="3"/>
        <v>0</v>
      </c>
      <c r="W88" s="55">
        <f t="shared" si="4"/>
        <v>0</v>
      </c>
      <c r="X88" s="55">
        <f t="shared" si="5"/>
        <v>0</v>
      </c>
      <c r="Y88" s="55">
        <f t="shared" si="6"/>
        <v>0</v>
      </c>
      <c r="Z88" s="55">
        <f t="shared" si="7"/>
        <v>0</v>
      </c>
    </row>
    <row r="89" spans="3:26" ht="21" customHeight="1" x14ac:dyDescent="0.25">
      <c r="C89" s="304"/>
      <c r="E89" s="305"/>
      <c r="F89" s="305"/>
      <c r="G89" s="318"/>
      <c r="H89" s="318"/>
      <c r="I89" s="319"/>
      <c r="J89" s="319">
        <f t="shared" si="0"/>
        <v>0</v>
      </c>
      <c r="L89" s="58"/>
      <c r="M89" s="8">
        <f t="shared" si="11"/>
        <v>0</v>
      </c>
      <c r="N89" s="58"/>
      <c r="O89" s="58"/>
      <c r="P89" s="8">
        <f t="shared" si="2"/>
        <v>18</v>
      </c>
      <c r="Q89" s="59">
        <f t="shared" si="13"/>
        <v>0</v>
      </c>
      <c r="R89" s="59">
        <f t="shared" si="13"/>
        <v>0</v>
      </c>
      <c r="S89" s="59">
        <f t="shared" si="13"/>
        <v>0</v>
      </c>
      <c r="T89" s="59">
        <f t="shared" si="13"/>
        <v>0</v>
      </c>
      <c r="U89" s="59">
        <f t="shared" si="13"/>
        <v>0</v>
      </c>
      <c r="V89" s="55">
        <f t="shared" si="3"/>
        <v>0</v>
      </c>
      <c r="W89" s="55">
        <f t="shared" si="4"/>
        <v>0</v>
      </c>
      <c r="X89" s="55">
        <f t="shared" si="5"/>
        <v>0</v>
      </c>
      <c r="Y89" s="55">
        <f t="shared" si="6"/>
        <v>0</v>
      </c>
      <c r="Z89" s="55">
        <f t="shared" si="7"/>
        <v>0</v>
      </c>
    </row>
    <row r="90" spans="3:26" ht="21" customHeight="1" x14ac:dyDescent="0.25">
      <c r="C90" s="304"/>
      <c r="E90" s="305"/>
      <c r="F90" s="305"/>
      <c r="G90" s="318"/>
      <c r="H90" s="318"/>
      <c r="I90" s="319"/>
      <c r="J90" s="319">
        <f t="shared" si="0"/>
        <v>0</v>
      </c>
      <c r="L90" s="58"/>
      <c r="M90" s="8">
        <f t="shared" si="11"/>
        <v>0</v>
      </c>
      <c r="N90" s="58"/>
      <c r="O90" s="58"/>
      <c r="P90" s="8">
        <f t="shared" si="2"/>
        <v>18</v>
      </c>
      <c r="Q90" s="59">
        <f t="shared" si="13"/>
        <v>0</v>
      </c>
      <c r="R90" s="59">
        <f t="shared" si="13"/>
        <v>0</v>
      </c>
      <c r="S90" s="59">
        <f t="shared" si="13"/>
        <v>0</v>
      </c>
      <c r="T90" s="59">
        <f t="shared" si="13"/>
        <v>0</v>
      </c>
      <c r="U90" s="59">
        <f t="shared" si="13"/>
        <v>0</v>
      </c>
      <c r="V90" s="55">
        <f t="shared" si="3"/>
        <v>0</v>
      </c>
      <c r="W90" s="55">
        <f t="shared" si="4"/>
        <v>0</v>
      </c>
      <c r="X90" s="55">
        <f t="shared" si="5"/>
        <v>0</v>
      </c>
      <c r="Y90" s="55">
        <f t="shared" si="6"/>
        <v>0</v>
      </c>
      <c r="Z90" s="55">
        <f t="shared" si="7"/>
        <v>0</v>
      </c>
    </row>
    <row r="91" spans="3:26" ht="21" customHeight="1" x14ac:dyDescent="0.25">
      <c r="C91" s="304"/>
      <c r="E91" s="305"/>
      <c r="F91" s="305"/>
      <c r="G91" s="318"/>
      <c r="H91" s="318"/>
      <c r="I91" s="319"/>
      <c r="J91" s="319">
        <f t="shared" si="0"/>
        <v>0</v>
      </c>
      <c r="L91" s="58"/>
      <c r="M91" s="8">
        <f t="shared" si="11"/>
        <v>0</v>
      </c>
      <c r="N91" s="58"/>
      <c r="O91" s="58"/>
      <c r="P91" s="8">
        <f t="shared" si="2"/>
        <v>18</v>
      </c>
      <c r="Q91" s="59">
        <f t="shared" si="13"/>
        <v>0</v>
      </c>
      <c r="R91" s="59">
        <f t="shared" si="13"/>
        <v>0</v>
      </c>
      <c r="S91" s="59">
        <f t="shared" si="13"/>
        <v>0</v>
      </c>
      <c r="T91" s="59">
        <f t="shared" si="13"/>
        <v>0</v>
      </c>
      <c r="U91" s="59">
        <f t="shared" si="13"/>
        <v>0</v>
      </c>
      <c r="V91" s="55">
        <f t="shared" si="3"/>
        <v>0</v>
      </c>
      <c r="W91" s="55">
        <f t="shared" si="4"/>
        <v>0</v>
      </c>
      <c r="X91" s="55">
        <f t="shared" si="5"/>
        <v>0</v>
      </c>
      <c r="Y91" s="55">
        <f t="shared" si="6"/>
        <v>0</v>
      </c>
      <c r="Z91" s="55">
        <f t="shared" si="7"/>
        <v>0</v>
      </c>
    </row>
    <row r="92" spans="3:26" ht="21" customHeight="1" x14ac:dyDescent="0.25">
      <c r="C92" s="304"/>
      <c r="E92" s="305"/>
      <c r="F92" s="305"/>
      <c r="G92" s="318"/>
      <c r="H92" s="318"/>
      <c r="I92" s="319"/>
      <c r="J92" s="319">
        <f t="shared" si="0"/>
        <v>0</v>
      </c>
      <c r="L92" s="58"/>
      <c r="M92" s="8">
        <f t="shared" si="11"/>
        <v>0</v>
      </c>
      <c r="N92" s="58"/>
      <c r="O92" s="58"/>
      <c r="P92" s="8">
        <f t="shared" si="2"/>
        <v>18</v>
      </c>
      <c r="Q92" s="59">
        <f t="shared" si="13"/>
        <v>0</v>
      </c>
      <c r="R92" s="59">
        <f t="shared" si="13"/>
        <v>0</v>
      </c>
      <c r="S92" s="59">
        <f t="shared" si="13"/>
        <v>0</v>
      </c>
      <c r="T92" s="59">
        <f t="shared" si="13"/>
        <v>0</v>
      </c>
      <c r="U92" s="59">
        <f t="shared" si="13"/>
        <v>0</v>
      </c>
      <c r="V92" s="55">
        <f t="shared" si="3"/>
        <v>0</v>
      </c>
      <c r="W92" s="55">
        <f t="shared" si="4"/>
        <v>0</v>
      </c>
      <c r="X92" s="55">
        <f t="shared" si="5"/>
        <v>0</v>
      </c>
      <c r="Y92" s="55">
        <f t="shared" si="6"/>
        <v>0</v>
      </c>
      <c r="Z92" s="55">
        <f t="shared" si="7"/>
        <v>0</v>
      </c>
    </row>
    <row r="93" spans="3:26" ht="21" customHeight="1" x14ac:dyDescent="0.25">
      <c r="C93" s="304"/>
      <c r="E93" s="305"/>
      <c r="F93" s="305"/>
      <c r="G93" s="318"/>
      <c r="H93" s="318"/>
      <c r="I93" s="319"/>
      <c r="J93" s="319">
        <f t="shared" ref="J93:J156" si="14">+IF(D93=1,(G93-H93-I93),IF(D93=2,(G93-H93-I93),0))</f>
        <v>0</v>
      </c>
      <c r="L93" s="58"/>
      <c r="M93" s="8">
        <f t="shared" si="11"/>
        <v>0</v>
      </c>
      <c r="N93" s="58"/>
      <c r="O93" s="58"/>
      <c r="P93" s="8">
        <f t="shared" si="2"/>
        <v>18</v>
      </c>
      <c r="Q93" s="59">
        <f t="shared" si="13"/>
        <v>0</v>
      </c>
      <c r="R93" s="59">
        <f t="shared" si="13"/>
        <v>0</v>
      </c>
      <c r="S93" s="59">
        <f t="shared" si="13"/>
        <v>0</v>
      </c>
      <c r="T93" s="59">
        <f t="shared" si="13"/>
        <v>0</v>
      </c>
      <c r="U93" s="59">
        <f t="shared" si="13"/>
        <v>0</v>
      </c>
      <c r="V93" s="55">
        <f t="shared" si="3"/>
        <v>0</v>
      </c>
      <c r="W93" s="55">
        <f t="shared" si="4"/>
        <v>0</v>
      </c>
      <c r="X93" s="55">
        <f t="shared" si="5"/>
        <v>0</v>
      </c>
      <c r="Y93" s="55">
        <f t="shared" si="6"/>
        <v>0</v>
      </c>
      <c r="Z93" s="55">
        <f t="shared" si="7"/>
        <v>0</v>
      </c>
    </row>
    <row r="94" spans="3:26" ht="21" customHeight="1" x14ac:dyDescent="0.25">
      <c r="C94" s="304"/>
      <c r="E94" s="305"/>
      <c r="F94" s="305"/>
      <c r="G94" s="318"/>
      <c r="H94" s="318"/>
      <c r="I94" s="319"/>
      <c r="J94" s="319">
        <f t="shared" si="14"/>
        <v>0</v>
      </c>
      <c r="L94" s="58"/>
      <c r="M94" s="8">
        <f t="shared" ref="M94:M157" si="15">+L94*12</f>
        <v>0</v>
      </c>
      <c r="N94" s="58"/>
      <c r="O94" s="58"/>
      <c r="P94" s="8">
        <f t="shared" ref="P94:P157" si="16">+N94+O94+18</f>
        <v>18</v>
      </c>
      <c r="Q94" s="59">
        <f t="shared" ref="Q94:U125" si="17">IFERROR(IF(AND((Q$194-$P94)/$M94&gt;0,(Q$194-$P94)/$M94&lt;1),(Q$194-$P94)/$M94,IF((Q$194-$P94)/$M94&gt;0,1,0)),0)</f>
        <v>0</v>
      </c>
      <c r="R94" s="59">
        <f t="shared" si="17"/>
        <v>0</v>
      </c>
      <c r="S94" s="59">
        <f t="shared" si="17"/>
        <v>0</v>
      </c>
      <c r="T94" s="59">
        <f t="shared" si="17"/>
        <v>0</v>
      </c>
      <c r="U94" s="59">
        <f t="shared" si="17"/>
        <v>0</v>
      </c>
      <c r="V94" s="55">
        <f t="shared" ref="V94:V157" si="18">Q94*($G94-$H94)</f>
        <v>0</v>
      </c>
      <c r="W94" s="55">
        <f t="shared" ref="W94:W157" si="19">R94*($G94-$H94)-V94</f>
        <v>0</v>
      </c>
      <c r="X94" s="55">
        <f t="shared" ref="X94:X157" si="20">S94*($G94-$H94)-SUM(V94:W94)</f>
        <v>0</v>
      </c>
      <c r="Y94" s="55">
        <f t="shared" ref="Y94:Y157" si="21">T94*($G94-$H94)-SUM(V94:X94)</f>
        <v>0</v>
      </c>
      <c r="Z94" s="55">
        <f t="shared" ref="Z94:Z157" si="22">U94*($G94-$H94)-SUM(V94:Y94)</f>
        <v>0</v>
      </c>
    </row>
    <row r="95" spans="3:26" ht="21" customHeight="1" x14ac:dyDescent="0.25">
      <c r="C95" s="304"/>
      <c r="E95" s="305"/>
      <c r="F95" s="305"/>
      <c r="G95" s="318"/>
      <c r="H95" s="318"/>
      <c r="I95" s="319"/>
      <c r="J95" s="319">
        <f t="shared" si="14"/>
        <v>0</v>
      </c>
      <c r="L95" s="58"/>
      <c r="M95" s="8">
        <f t="shared" si="15"/>
        <v>0</v>
      </c>
      <c r="N95" s="58"/>
      <c r="O95" s="58"/>
      <c r="P95" s="8">
        <f t="shared" si="16"/>
        <v>18</v>
      </c>
      <c r="Q95" s="59">
        <f t="shared" si="17"/>
        <v>0</v>
      </c>
      <c r="R95" s="59">
        <f t="shared" si="17"/>
        <v>0</v>
      </c>
      <c r="S95" s="59">
        <f t="shared" si="17"/>
        <v>0</v>
      </c>
      <c r="T95" s="59">
        <f t="shared" si="17"/>
        <v>0</v>
      </c>
      <c r="U95" s="59">
        <f t="shared" si="17"/>
        <v>0</v>
      </c>
      <c r="V95" s="55">
        <f t="shared" si="18"/>
        <v>0</v>
      </c>
      <c r="W95" s="55">
        <f t="shared" si="19"/>
        <v>0</v>
      </c>
      <c r="X95" s="55">
        <f t="shared" si="20"/>
        <v>0</v>
      </c>
      <c r="Y95" s="55">
        <f t="shared" si="21"/>
        <v>0</v>
      </c>
      <c r="Z95" s="55">
        <f t="shared" si="22"/>
        <v>0</v>
      </c>
    </row>
    <row r="96" spans="3:26" ht="21" customHeight="1" x14ac:dyDescent="0.25">
      <c r="C96" s="304"/>
      <c r="E96" s="305"/>
      <c r="F96" s="305"/>
      <c r="G96" s="319"/>
      <c r="H96" s="318"/>
      <c r="I96" s="318"/>
      <c r="J96" s="319">
        <f t="shared" si="14"/>
        <v>0</v>
      </c>
      <c r="L96" s="113"/>
      <c r="M96" s="8">
        <f t="shared" si="15"/>
        <v>0</v>
      </c>
      <c r="N96" s="58"/>
      <c r="O96" s="58"/>
      <c r="P96" s="8">
        <f t="shared" si="16"/>
        <v>18</v>
      </c>
      <c r="Q96" s="59">
        <f t="shared" si="17"/>
        <v>0</v>
      </c>
      <c r="R96" s="59">
        <f t="shared" si="17"/>
        <v>0</v>
      </c>
      <c r="S96" s="59">
        <f t="shared" si="17"/>
        <v>0</v>
      </c>
      <c r="T96" s="59">
        <f t="shared" si="17"/>
        <v>0</v>
      </c>
      <c r="U96" s="59">
        <f t="shared" si="17"/>
        <v>0</v>
      </c>
      <c r="V96" s="55">
        <f t="shared" si="18"/>
        <v>0</v>
      </c>
      <c r="W96" s="55">
        <f t="shared" si="19"/>
        <v>0</v>
      </c>
      <c r="X96" s="55">
        <f t="shared" si="20"/>
        <v>0</v>
      </c>
      <c r="Y96" s="55">
        <f t="shared" si="21"/>
        <v>0</v>
      </c>
      <c r="Z96" s="55">
        <f t="shared" si="22"/>
        <v>0</v>
      </c>
    </row>
    <row r="97" spans="1:27" ht="21" customHeight="1" x14ac:dyDescent="0.25">
      <c r="C97" s="304"/>
      <c r="D97" s="189"/>
      <c r="E97" s="305"/>
      <c r="F97" s="305"/>
      <c r="G97" s="319"/>
      <c r="H97" s="318"/>
      <c r="I97" s="319"/>
      <c r="J97" s="319">
        <f t="shared" si="14"/>
        <v>0</v>
      </c>
      <c r="L97" s="58"/>
      <c r="M97" s="8">
        <f t="shared" si="15"/>
        <v>0</v>
      </c>
      <c r="N97" s="58"/>
      <c r="O97" s="58"/>
      <c r="P97" s="8">
        <f t="shared" si="16"/>
        <v>18</v>
      </c>
      <c r="Q97" s="59">
        <f t="shared" si="17"/>
        <v>0</v>
      </c>
      <c r="R97" s="59">
        <f t="shared" si="17"/>
        <v>0</v>
      </c>
      <c r="S97" s="59">
        <f t="shared" si="17"/>
        <v>0</v>
      </c>
      <c r="T97" s="59">
        <f t="shared" si="17"/>
        <v>0</v>
      </c>
      <c r="U97" s="59">
        <f t="shared" si="17"/>
        <v>0</v>
      </c>
      <c r="V97" s="55">
        <f t="shared" si="18"/>
        <v>0</v>
      </c>
      <c r="W97" s="55">
        <f t="shared" si="19"/>
        <v>0</v>
      </c>
      <c r="X97" s="55">
        <f t="shared" si="20"/>
        <v>0</v>
      </c>
      <c r="Y97" s="55">
        <f t="shared" si="21"/>
        <v>0</v>
      </c>
      <c r="Z97" s="55">
        <f t="shared" si="22"/>
        <v>0</v>
      </c>
    </row>
    <row r="98" spans="1:27" ht="21" customHeight="1" x14ac:dyDescent="0.25">
      <c r="C98" s="304"/>
      <c r="E98" s="305"/>
      <c r="F98" s="305"/>
      <c r="G98" s="319"/>
      <c r="H98" s="318"/>
      <c r="I98" s="319"/>
      <c r="J98" s="319">
        <f t="shared" si="14"/>
        <v>0</v>
      </c>
      <c r="L98" s="58"/>
      <c r="M98" s="8">
        <f t="shared" si="15"/>
        <v>0</v>
      </c>
      <c r="N98" s="58"/>
      <c r="O98" s="58"/>
      <c r="P98" s="8">
        <f t="shared" si="16"/>
        <v>18</v>
      </c>
      <c r="Q98" s="59">
        <f t="shared" si="17"/>
        <v>0</v>
      </c>
      <c r="R98" s="59">
        <f t="shared" si="17"/>
        <v>0</v>
      </c>
      <c r="S98" s="59">
        <f t="shared" si="17"/>
        <v>0</v>
      </c>
      <c r="T98" s="59">
        <f t="shared" si="17"/>
        <v>0</v>
      </c>
      <c r="U98" s="59">
        <f t="shared" si="17"/>
        <v>0</v>
      </c>
      <c r="V98" s="55">
        <f t="shared" si="18"/>
        <v>0</v>
      </c>
      <c r="W98" s="55">
        <f t="shared" si="19"/>
        <v>0</v>
      </c>
      <c r="X98" s="55">
        <f t="shared" si="20"/>
        <v>0</v>
      </c>
      <c r="Y98" s="55">
        <f t="shared" si="21"/>
        <v>0</v>
      </c>
      <c r="Z98" s="55">
        <f t="shared" si="22"/>
        <v>0</v>
      </c>
    </row>
    <row r="99" spans="1:27" ht="21" customHeight="1" x14ac:dyDescent="0.25">
      <c r="C99" s="304"/>
      <c r="E99" s="305"/>
      <c r="F99" s="305"/>
      <c r="G99" s="319"/>
      <c r="H99" s="318"/>
      <c r="I99" s="319"/>
      <c r="J99" s="319">
        <f t="shared" si="14"/>
        <v>0</v>
      </c>
      <c r="L99" s="58"/>
      <c r="M99" s="8">
        <f t="shared" si="15"/>
        <v>0</v>
      </c>
      <c r="N99" s="58"/>
      <c r="O99" s="58"/>
      <c r="P99" s="8">
        <f t="shared" si="16"/>
        <v>18</v>
      </c>
      <c r="Q99" s="59">
        <f t="shared" si="17"/>
        <v>0</v>
      </c>
      <c r="R99" s="59">
        <f t="shared" si="17"/>
        <v>0</v>
      </c>
      <c r="S99" s="59">
        <f t="shared" si="17"/>
        <v>0</v>
      </c>
      <c r="T99" s="59">
        <f t="shared" si="17"/>
        <v>0</v>
      </c>
      <c r="U99" s="59">
        <f t="shared" si="17"/>
        <v>0</v>
      </c>
      <c r="V99" s="55">
        <f t="shared" si="18"/>
        <v>0</v>
      </c>
      <c r="W99" s="55">
        <f t="shared" si="19"/>
        <v>0</v>
      </c>
      <c r="X99" s="55">
        <f t="shared" si="20"/>
        <v>0</v>
      </c>
      <c r="Y99" s="55">
        <f t="shared" si="21"/>
        <v>0</v>
      </c>
      <c r="Z99" s="55">
        <f t="shared" si="22"/>
        <v>0</v>
      </c>
    </row>
    <row r="100" spans="1:27" s="101" customFormat="1" ht="21" customHeight="1" x14ac:dyDescent="0.25">
      <c r="A100" s="103"/>
      <c r="B100" s="8"/>
      <c r="C100" s="304"/>
      <c r="D100" s="8"/>
      <c r="E100" s="305"/>
      <c r="F100" s="305"/>
      <c r="G100" s="318"/>
      <c r="H100" s="318"/>
      <c r="I100" s="319"/>
      <c r="J100" s="319">
        <f t="shared" si="14"/>
        <v>0</v>
      </c>
      <c r="K100" s="100"/>
      <c r="L100" s="58"/>
      <c r="M100" s="8">
        <f t="shared" si="15"/>
        <v>0</v>
      </c>
      <c r="N100" s="58"/>
      <c r="O100" s="58"/>
      <c r="P100" s="8">
        <f t="shared" si="16"/>
        <v>18</v>
      </c>
      <c r="Q100" s="59">
        <f t="shared" si="17"/>
        <v>0</v>
      </c>
      <c r="R100" s="59">
        <f t="shared" si="17"/>
        <v>0</v>
      </c>
      <c r="S100" s="59">
        <f t="shared" si="17"/>
        <v>0</v>
      </c>
      <c r="T100" s="59">
        <f t="shared" si="17"/>
        <v>0</v>
      </c>
      <c r="U100" s="59">
        <f t="shared" si="17"/>
        <v>0</v>
      </c>
      <c r="V100" s="55">
        <f t="shared" si="18"/>
        <v>0</v>
      </c>
      <c r="W100" s="55">
        <f t="shared" si="19"/>
        <v>0</v>
      </c>
      <c r="X100" s="55">
        <f t="shared" si="20"/>
        <v>0</v>
      </c>
      <c r="Y100" s="55">
        <f t="shared" si="21"/>
        <v>0</v>
      </c>
      <c r="Z100" s="55">
        <f t="shared" si="22"/>
        <v>0</v>
      </c>
      <c r="AA100" s="100"/>
    </row>
    <row r="101" spans="1:27" s="101" customFormat="1" ht="21" customHeight="1" x14ac:dyDescent="0.25">
      <c r="A101" s="103"/>
      <c r="B101" s="8"/>
      <c r="C101" s="304"/>
      <c r="D101" s="8"/>
      <c r="E101" s="305"/>
      <c r="F101" s="305"/>
      <c r="G101" s="318"/>
      <c r="H101" s="318"/>
      <c r="I101" s="319"/>
      <c r="J101" s="319">
        <f t="shared" si="14"/>
        <v>0</v>
      </c>
      <c r="K101" s="100"/>
      <c r="L101" s="58"/>
      <c r="M101" s="8">
        <f t="shared" si="15"/>
        <v>0</v>
      </c>
      <c r="N101" s="58"/>
      <c r="O101" s="58"/>
      <c r="P101" s="8">
        <f t="shared" si="16"/>
        <v>18</v>
      </c>
      <c r="Q101" s="59">
        <f t="shared" si="17"/>
        <v>0</v>
      </c>
      <c r="R101" s="59">
        <f t="shared" si="17"/>
        <v>0</v>
      </c>
      <c r="S101" s="59">
        <f t="shared" si="17"/>
        <v>0</v>
      </c>
      <c r="T101" s="59">
        <f t="shared" si="17"/>
        <v>0</v>
      </c>
      <c r="U101" s="59">
        <f t="shared" si="17"/>
        <v>0</v>
      </c>
      <c r="V101" s="55">
        <f t="shared" si="18"/>
        <v>0</v>
      </c>
      <c r="W101" s="55">
        <f t="shared" si="19"/>
        <v>0</v>
      </c>
      <c r="X101" s="55">
        <f t="shared" si="20"/>
        <v>0</v>
      </c>
      <c r="Y101" s="55">
        <f t="shared" si="21"/>
        <v>0</v>
      </c>
      <c r="Z101" s="55">
        <f t="shared" si="22"/>
        <v>0</v>
      </c>
      <c r="AA101" s="100"/>
    </row>
    <row r="102" spans="1:27" s="101" customFormat="1" ht="21" customHeight="1" x14ac:dyDescent="0.25">
      <c r="A102" s="103"/>
      <c r="B102" s="8"/>
      <c r="C102" s="304"/>
      <c r="D102" s="8"/>
      <c r="E102" s="305"/>
      <c r="F102" s="305"/>
      <c r="G102" s="318"/>
      <c r="H102" s="318"/>
      <c r="I102" s="319"/>
      <c r="J102" s="319">
        <f t="shared" si="14"/>
        <v>0</v>
      </c>
      <c r="K102" s="100"/>
      <c r="L102" s="58"/>
      <c r="M102" s="8">
        <f t="shared" si="15"/>
        <v>0</v>
      </c>
      <c r="N102" s="58"/>
      <c r="O102" s="58"/>
      <c r="P102" s="8">
        <f t="shared" si="16"/>
        <v>18</v>
      </c>
      <c r="Q102" s="59">
        <f t="shared" si="17"/>
        <v>0</v>
      </c>
      <c r="R102" s="59">
        <f t="shared" si="17"/>
        <v>0</v>
      </c>
      <c r="S102" s="59">
        <f t="shared" si="17"/>
        <v>0</v>
      </c>
      <c r="T102" s="59">
        <f t="shared" si="17"/>
        <v>0</v>
      </c>
      <c r="U102" s="59">
        <f t="shared" si="17"/>
        <v>0</v>
      </c>
      <c r="V102" s="55">
        <f t="shared" si="18"/>
        <v>0</v>
      </c>
      <c r="W102" s="55">
        <f t="shared" si="19"/>
        <v>0</v>
      </c>
      <c r="X102" s="55">
        <f t="shared" si="20"/>
        <v>0</v>
      </c>
      <c r="Y102" s="55">
        <f t="shared" si="21"/>
        <v>0</v>
      </c>
      <c r="Z102" s="55">
        <f t="shared" si="22"/>
        <v>0</v>
      </c>
      <c r="AA102" s="100"/>
    </row>
    <row r="103" spans="1:27" s="101" customFormat="1" ht="21" customHeight="1" x14ac:dyDescent="0.25">
      <c r="A103" s="103"/>
      <c r="B103" s="8"/>
      <c r="C103" s="304"/>
      <c r="D103" s="8"/>
      <c r="E103" s="305"/>
      <c r="F103" s="305"/>
      <c r="G103" s="318"/>
      <c r="H103" s="318"/>
      <c r="I103" s="319"/>
      <c r="J103" s="319">
        <f t="shared" si="14"/>
        <v>0</v>
      </c>
      <c r="K103" s="100"/>
      <c r="L103" s="58"/>
      <c r="M103" s="8">
        <f t="shared" si="15"/>
        <v>0</v>
      </c>
      <c r="N103" s="58"/>
      <c r="O103" s="58"/>
      <c r="P103" s="8">
        <f t="shared" si="16"/>
        <v>18</v>
      </c>
      <c r="Q103" s="59">
        <f t="shared" si="17"/>
        <v>0</v>
      </c>
      <c r="R103" s="59">
        <f t="shared" si="17"/>
        <v>0</v>
      </c>
      <c r="S103" s="59">
        <f t="shared" si="17"/>
        <v>0</v>
      </c>
      <c r="T103" s="59">
        <f t="shared" si="17"/>
        <v>0</v>
      </c>
      <c r="U103" s="59">
        <f t="shared" si="17"/>
        <v>0</v>
      </c>
      <c r="V103" s="55">
        <f t="shared" si="18"/>
        <v>0</v>
      </c>
      <c r="W103" s="55">
        <f t="shared" si="19"/>
        <v>0</v>
      </c>
      <c r="X103" s="55">
        <f t="shared" si="20"/>
        <v>0</v>
      </c>
      <c r="Y103" s="55">
        <f t="shared" si="21"/>
        <v>0</v>
      </c>
      <c r="Z103" s="55">
        <f t="shared" si="22"/>
        <v>0</v>
      </c>
      <c r="AA103" s="100"/>
    </row>
    <row r="104" spans="1:27" s="101" customFormat="1" ht="21" customHeight="1" x14ac:dyDescent="0.25">
      <c r="A104" s="103"/>
      <c r="B104" s="8"/>
      <c r="C104" s="304"/>
      <c r="D104" s="8"/>
      <c r="E104" s="305"/>
      <c r="F104" s="305"/>
      <c r="G104" s="318"/>
      <c r="H104" s="318"/>
      <c r="I104" s="319"/>
      <c r="J104" s="319">
        <f t="shared" si="14"/>
        <v>0</v>
      </c>
      <c r="K104" s="100"/>
      <c r="L104" s="58"/>
      <c r="M104" s="8">
        <f t="shared" si="15"/>
        <v>0</v>
      </c>
      <c r="N104" s="58"/>
      <c r="O104" s="58"/>
      <c r="P104" s="8">
        <f t="shared" si="16"/>
        <v>18</v>
      </c>
      <c r="Q104" s="59">
        <f t="shared" si="17"/>
        <v>0</v>
      </c>
      <c r="R104" s="59">
        <f t="shared" si="17"/>
        <v>0</v>
      </c>
      <c r="S104" s="59">
        <f t="shared" si="17"/>
        <v>0</v>
      </c>
      <c r="T104" s="59">
        <f t="shared" si="17"/>
        <v>0</v>
      </c>
      <c r="U104" s="59">
        <f t="shared" si="17"/>
        <v>0</v>
      </c>
      <c r="V104" s="55">
        <f t="shared" si="18"/>
        <v>0</v>
      </c>
      <c r="W104" s="55">
        <f t="shared" si="19"/>
        <v>0</v>
      </c>
      <c r="X104" s="55">
        <f t="shared" si="20"/>
        <v>0</v>
      </c>
      <c r="Y104" s="55">
        <f t="shared" si="21"/>
        <v>0</v>
      </c>
      <c r="Z104" s="55">
        <f t="shared" si="22"/>
        <v>0</v>
      </c>
      <c r="AA104" s="100"/>
    </row>
    <row r="105" spans="1:27" s="112" customFormat="1" ht="21" customHeight="1" x14ac:dyDescent="0.25">
      <c r="A105" s="185"/>
      <c r="B105" s="8"/>
      <c r="C105" s="304"/>
      <c r="D105" s="89"/>
      <c r="E105" s="306"/>
      <c r="F105" s="305"/>
      <c r="G105" s="320"/>
      <c r="H105" s="320"/>
      <c r="I105" s="320"/>
      <c r="J105" s="319">
        <f t="shared" si="14"/>
        <v>0</v>
      </c>
      <c r="K105" s="111"/>
      <c r="L105" s="58"/>
      <c r="M105" s="8">
        <f t="shared" si="15"/>
        <v>0</v>
      </c>
      <c r="N105" s="58"/>
      <c r="O105" s="58"/>
      <c r="P105" s="8">
        <f t="shared" si="16"/>
        <v>18</v>
      </c>
      <c r="Q105" s="59">
        <f t="shared" si="17"/>
        <v>0</v>
      </c>
      <c r="R105" s="59">
        <f t="shared" si="17"/>
        <v>0</v>
      </c>
      <c r="S105" s="59">
        <f t="shared" si="17"/>
        <v>0</v>
      </c>
      <c r="T105" s="59">
        <f t="shared" si="17"/>
        <v>0</v>
      </c>
      <c r="U105" s="59">
        <f t="shared" si="17"/>
        <v>0</v>
      </c>
      <c r="V105" s="55">
        <f t="shared" si="18"/>
        <v>0</v>
      </c>
      <c r="W105" s="55">
        <f t="shared" si="19"/>
        <v>0</v>
      </c>
      <c r="X105" s="55">
        <f t="shared" si="20"/>
        <v>0</v>
      </c>
      <c r="Y105" s="55">
        <f t="shared" si="21"/>
        <v>0</v>
      </c>
      <c r="Z105" s="55">
        <f t="shared" si="22"/>
        <v>0</v>
      </c>
      <c r="AA105" s="111"/>
    </row>
    <row r="106" spans="1:27" ht="21" customHeight="1" x14ac:dyDescent="0.25">
      <c r="C106" s="304"/>
      <c r="E106" s="305"/>
      <c r="F106" s="305"/>
      <c r="G106" s="318"/>
      <c r="H106" s="318"/>
      <c r="I106" s="319"/>
      <c r="J106" s="319">
        <f t="shared" si="14"/>
        <v>0</v>
      </c>
      <c r="L106" s="58"/>
      <c r="M106" s="8">
        <f t="shared" si="15"/>
        <v>0</v>
      </c>
      <c r="N106" s="58"/>
      <c r="O106" s="58"/>
      <c r="P106" s="8">
        <f t="shared" si="16"/>
        <v>18</v>
      </c>
      <c r="Q106" s="59">
        <f t="shared" si="17"/>
        <v>0</v>
      </c>
      <c r="R106" s="59">
        <f t="shared" si="17"/>
        <v>0</v>
      </c>
      <c r="S106" s="59">
        <f t="shared" si="17"/>
        <v>0</v>
      </c>
      <c r="T106" s="59">
        <f t="shared" si="17"/>
        <v>0</v>
      </c>
      <c r="U106" s="59">
        <f t="shared" si="17"/>
        <v>0</v>
      </c>
      <c r="V106" s="55">
        <f t="shared" si="18"/>
        <v>0</v>
      </c>
      <c r="W106" s="55">
        <f t="shared" si="19"/>
        <v>0</v>
      </c>
      <c r="X106" s="55">
        <f t="shared" si="20"/>
        <v>0</v>
      </c>
      <c r="Y106" s="55">
        <f t="shared" si="21"/>
        <v>0</v>
      </c>
      <c r="Z106" s="55">
        <f t="shared" si="22"/>
        <v>0</v>
      </c>
    </row>
    <row r="107" spans="1:27" ht="21" customHeight="1" x14ac:dyDescent="0.25">
      <c r="C107" s="304"/>
      <c r="E107" s="305"/>
      <c r="F107" s="305"/>
      <c r="G107" s="318"/>
      <c r="H107" s="318"/>
      <c r="I107" s="319"/>
      <c r="J107" s="319">
        <f t="shared" si="14"/>
        <v>0</v>
      </c>
      <c r="L107" s="58"/>
      <c r="M107" s="8">
        <f t="shared" si="15"/>
        <v>0</v>
      </c>
      <c r="N107" s="58"/>
      <c r="O107" s="58"/>
      <c r="P107" s="8">
        <f t="shared" si="16"/>
        <v>18</v>
      </c>
      <c r="Q107" s="59">
        <f t="shared" si="17"/>
        <v>0</v>
      </c>
      <c r="R107" s="59">
        <f t="shared" si="17"/>
        <v>0</v>
      </c>
      <c r="S107" s="59">
        <f t="shared" si="17"/>
        <v>0</v>
      </c>
      <c r="T107" s="59">
        <f t="shared" si="17"/>
        <v>0</v>
      </c>
      <c r="U107" s="59">
        <f t="shared" si="17"/>
        <v>0</v>
      </c>
      <c r="V107" s="55">
        <f t="shared" si="18"/>
        <v>0</v>
      </c>
      <c r="W107" s="55">
        <f t="shared" si="19"/>
        <v>0</v>
      </c>
      <c r="X107" s="55">
        <f t="shared" si="20"/>
        <v>0</v>
      </c>
      <c r="Y107" s="55">
        <f t="shared" si="21"/>
        <v>0</v>
      </c>
      <c r="Z107" s="55">
        <f t="shared" si="22"/>
        <v>0</v>
      </c>
    </row>
    <row r="108" spans="1:27" ht="21" customHeight="1" x14ac:dyDescent="0.25">
      <c r="C108" s="304"/>
      <c r="E108" s="305"/>
      <c r="F108" s="305"/>
      <c r="G108" s="318"/>
      <c r="H108" s="318"/>
      <c r="I108" s="319"/>
      <c r="J108" s="319">
        <f t="shared" si="14"/>
        <v>0</v>
      </c>
      <c r="L108" s="58"/>
      <c r="M108" s="8">
        <f t="shared" si="15"/>
        <v>0</v>
      </c>
      <c r="N108" s="58"/>
      <c r="O108" s="58"/>
      <c r="P108" s="8">
        <f t="shared" si="16"/>
        <v>18</v>
      </c>
      <c r="Q108" s="59">
        <f t="shared" si="17"/>
        <v>0</v>
      </c>
      <c r="R108" s="59">
        <f t="shared" si="17"/>
        <v>0</v>
      </c>
      <c r="S108" s="59">
        <f t="shared" si="17"/>
        <v>0</v>
      </c>
      <c r="T108" s="59">
        <f t="shared" si="17"/>
        <v>0</v>
      </c>
      <c r="U108" s="59">
        <f t="shared" si="17"/>
        <v>0</v>
      </c>
      <c r="V108" s="55">
        <f t="shared" si="18"/>
        <v>0</v>
      </c>
      <c r="W108" s="55">
        <f t="shared" si="19"/>
        <v>0</v>
      </c>
      <c r="X108" s="55">
        <f t="shared" si="20"/>
        <v>0</v>
      </c>
      <c r="Y108" s="55">
        <f t="shared" si="21"/>
        <v>0</v>
      </c>
      <c r="Z108" s="55">
        <f t="shared" si="22"/>
        <v>0</v>
      </c>
    </row>
    <row r="109" spans="1:27" ht="21" customHeight="1" x14ac:dyDescent="0.25">
      <c r="C109" s="304"/>
      <c r="E109" s="305"/>
      <c r="F109" s="305"/>
      <c r="G109" s="318"/>
      <c r="H109" s="318"/>
      <c r="I109" s="319"/>
      <c r="J109" s="319">
        <f t="shared" si="14"/>
        <v>0</v>
      </c>
      <c r="L109" s="58"/>
      <c r="M109" s="8">
        <f t="shared" si="15"/>
        <v>0</v>
      </c>
      <c r="N109" s="58"/>
      <c r="O109" s="58"/>
      <c r="P109" s="8">
        <f t="shared" si="16"/>
        <v>18</v>
      </c>
      <c r="Q109" s="59">
        <f t="shared" si="17"/>
        <v>0</v>
      </c>
      <c r="R109" s="59">
        <f t="shared" si="17"/>
        <v>0</v>
      </c>
      <c r="S109" s="59">
        <f t="shared" si="17"/>
        <v>0</v>
      </c>
      <c r="T109" s="59">
        <f t="shared" si="17"/>
        <v>0</v>
      </c>
      <c r="U109" s="59">
        <f t="shared" si="17"/>
        <v>0</v>
      </c>
      <c r="V109" s="55">
        <f t="shared" si="18"/>
        <v>0</v>
      </c>
      <c r="W109" s="55">
        <f t="shared" si="19"/>
        <v>0</v>
      </c>
      <c r="X109" s="55">
        <f t="shared" si="20"/>
        <v>0</v>
      </c>
      <c r="Y109" s="55">
        <f t="shared" si="21"/>
        <v>0</v>
      </c>
      <c r="Z109" s="55">
        <f t="shared" si="22"/>
        <v>0</v>
      </c>
    </row>
    <row r="110" spans="1:27" s="101" customFormat="1" ht="21" customHeight="1" x14ac:dyDescent="0.25">
      <c r="A110" s="103"/>
      <c r="B110" s="8"/>
      <c r="C110" s="304"/>
      <c r="D110" s="8"/>
      <c r="E110" s="305"/>
      <c r="F110" s="305"/>
      <c r="G110" s="318"/>
      <c r="H110" s="318"/>
      <c r="I110" s="319"/>
      <c r="J110" s="319">
        <f t="shared" si="14"/>
        <v>0</v>
      </c>
      <c r="K110" s="100"/>
      <c r="L110" s="58"/>
      <c r="M110" s="8">
        <f t="shared" si="15"/>
        <v>0</v>
      </c>
      <c r="N110" s="58"/>
      <c r="O110" s="58"/>
      <c r="P110" s="8">
        <f t="shared" si="16"/>
        <v>18</v>
      </c>
      <c r="Q110" s="59">
        <f t="shared" si="17"/>
        <v>0</v>
      </c>
      <c r="R110" s="59">
        <f t="shared" si="17"/>
        <v>0</v>
      </c>
      <c r="S110" s="59">
        <f t="shared" si="17"/>
        <v>0</v>
      </c>
      <c r="T110" s="59">
        <f t="shared" si="17"/>
        <v>0</v>
      </c>
      <c r="U110" s="59">
        <f t="shared" si="17"/>
        <v>0</v>
      </c>
      <c r="V110" s="55">
        <f t="shared" si="18"/>
        <v>0</v>
      </c>
      <c r="W110" s="55">
        <f t="shared" si="19"/>
        <v>0</v>
      </c>
      <c r="X110" s="55">
        <f t="shared" si="20"/>
        <v>0</v>
      </c>
      <c r="Y110" s="55">
        <f t="shared" si="21"/>
        <v>0</v>
      </c>
      <c r="Z110" s="55">
        <f t="shared" si="22"/>
        <v>0</v>
      </c>
      <c r="AA110" s="100"/>
    </row>
    <row r="111" spans="1:27" ht="21" customHeight="1" x14ac:dyDescent="0.25">
      <c r="C111" s="304"/>
      <c r="E111" s="305"/>
      <c r="F111" s="305"/>
      <c r="G111" s="318"/>
      <c r="H111" s="318"/>
      <c r="I111" s="319"/>
      <c r="J111" s="319">
        <f t="shared" si="14"/>
        <v>0</v>
      </c>
      <c r="L111" s="58"/>
      <c r="M111" s="8">
        <f t="shared" si="15"/>
        <v>0</v>
      </c>
      <c r="N111" s="58"/>
      <c r="O111" s="58"/>
      <c r="P111" s="8">
        <f t="shared" si="16"/>
        <v>18</v>
      </c>
      <c r="Q111" s="59">
        <f t="shared" si="17"/>
        <v>0</v>
      </c>
      <c r="R111" s="59">
        <f t="shared" si="17"/>
        <v>0</v>
      </c>
      <c r="S111" s="59">
        <f t="shared" si="17"/>
        <v>0</v>
      </c>
      <c r="T111" s="59">
        <f t="shared" si="17"/>
        <v>0</v>
      </c>
      <c r="U111" s="59">
        <f t="shared" si="17"/>
        <v>0</v>
      </c>
      <c r="V111" s="55">
        <f t="shared" si="18"/>
        <v>0</v>
      </c>
      <c r="W111" s="55">
        <f t="shared" si="19"/>
        <v>0</v>
      </c>
      <c r="X111" s="55">
        <f t="shared" si="20"/>
        <v>0</v>
      </c>
      <c r="Y111" s="55">
        <f t="shared" si="21"/>
        <v>0</v>
      </c>
      <c r="Z111" s="55">
        <f t="shared" si="22"/>
        <v>0</v>
      </c>
    </row>
    <row r="112" spans="1:27" ht="21" customHeight="1" x14ac:dyDescent="0.25">
      <c r="C112" s="304"/>
      <c r="E112" s="305"/>
      <c r="F112" s="305"/>
      <c r="G112" s="318"/>
      <c r="H112" s="318"/>
      <c r="I112" s="319"/>
      <c r="J112" s="319">
        <f t="shared" si="14"/>
        <v>0</v>
      </c>
      <c r="L112" s="58"/>
      <c r="M112" s="8">
        <f t="shared" si="15"/>
        <v>0</v>
      </c>
      <c r="N112" s="58"/>
      <c r="O112" s="58"/>
      <c r="P112" s="8">
        <f t="shared" si="16"/>
        <v>18</v>
      </c>
      <c r="Q112" s="59">
        <f t="shared" si="17"/>
        <v>0</v>
      </c>
      <c r="R112" s="59">
        <f t="shared" si="17"/>
        <v>0</v>
      </c>
      <c r="S112" s="59">
        <f t="shared" si="17"/>
        <v>0</v>
      </c>
      <c r="T112" s="59">
        <f t="shared" si="17"/>
        <v>0</v>
      </c>
      <c r="U112" s="59">
        <f t="shared" si="17"/>
        <v>0</v>
      </c>
      <c r="V112" s="55">
        <f t="shared" si="18"/>
        <v>0</v>
      </c>
      <c r="W112" s="55">
        <f t="shared" si="19"/>
        <v>0</v>
      </c>
      <c r="X112" s="55">
        <f t="shared" si="20"/>
        <v>0</v>
      </c>
      <c r="Y112" s="55">
        <f t="shared" si="21"/>
        <v>0</v>
      </c>
      <c r="Z112" s="55">
        <f t="shared" si="22"/>
        <v>0</v>
      </c>
    </row>
    <row r="113" spans="3:26" ht="21" customHeight="1" x14ac:dyDescent="0.25">
      <c r="C113" s="304"/>
      <c r="E113" s="305"/>
      <c r="F113" s="305"/>
      <c r="G113" s="318"/>
      <c r="H113" s="318"/>
      <c r="I113" s="319"/>
      <c r="J113" s="319">
        <f t="shared" si="14"/>
        <v>0</v>
      </c>
      <c r="L113" s="58"/>
      <c r="M113" s="8">
        <f t="shared" si="15"/>
        <v>0</v>
      </c>
      <c r="N113" s="58"/>
      <c r="O113" s="58"/>
      <c r="P113" s="8">
        <f t="shared" si="16"/>
        <v>18</v>
      </c>
      <c r="Q113" s="59">
        <f t="shared" si="17"/>
        <v>0</v>
      </c>
      <c r="R113" s="59">
        <f t="shared" si="17"/>
        <v>0</v>
      </c>
      <c r="S113" s="59">
        <f t="shared" si="17"/>
        <v>0</v>
      </c>
      <c r="T113" s="59">
        <f t="shared" si="17"/>
        <v>0</v>
      </c>
      <c r="U113" s="59">
        <f t="shared" si="17"/>
        <v>0</v>
      </c>
      <c r="V113" s="55">
        <f t="shared" si="18"/>
        <v>0</v>
      </c>
      <c r="W113" s="55">
        <f t="shared" si="19"/>
        <v>0</v>
      </c>
      <c r="X113" s="55">
        <f t="shared" si="20"/>
        <v>0</v>
      </c>
      <c r="Y113" s="55">
        <f t="shared" si="21"/>
        <v>0</v>
      </c>
      <c r="Z113" s="55">
        <f t="shared" si="22"/>
        <v>0</v>
      </c>
    </row>
    <row r="114" spans="3:26" ht="21" customHeight="1" x14ac:dyDescent="0.25">
      <c r="C114" s="304"/>
      <c r="E114" s="305"/>
      <c r="F114" s="305"/>
      <c r="G114" s="318"/>
      <c r="H114" s="318"/>
      <c r="I114" s="319"/>
      <c r="J114" s="319">
        <f t="shared" si="14"/>
        <v>0</v>
      </c>
      <c r="L114" s="58"/>
      <c r="M114" s="8">
        <f t="shared" si="15"/>
        <v>0</v>
      </c>
      <c r="N114" s="58"/>
      <c r="O114" s="58"/>
      <c r="P114" s="8">
        <f t="shared" si="16"/>
        <v>18</v>
      </c>
      <c r="Q114" s="59">
        <f t="shared" si="17"/>
        <v>0</v>
      </c>
      <c r="R114" s="59">
        <f t="shared" si="17"/>
        <v>0</v>
      </c>
      <c r="S114" s="59">
        <f t="shared" si="17"/>
        <v>0</v>
      </c>
      <c r="T114" s="59">
        <f t="shared" si="17"/>
        <v>0</v>
      </c>
      <c r="U114" s="59">
        <f t="shared" si="17"/>
        <v>0</v>
      </c>
      <c r="V114" s="55">
        <f t="shared" si="18"/>
        <v>0</v>
      </c>
      <c r="W114" s="55">
        <f t="shared" si="19"/>
        <v>0</v>
      </c>
      <c r="X114" s="55">
        <f t="shared" si="20"/>
        <v>0</v>
      </c>
      <c r="Y114" s="55">
        <f t="shared" si="21"/>
        <v>0</v>
      </c>
      <c r="Z114" s="55">
        <f t="shared" si="22"/>
        <v>0</v>
      </c>
    </row>
    <row r="115" spans="3:26" ht="21" customHeight="1" x14ac:dyDescent="0.25">
      <c r="C115" s="304"/>
      <c r="E115" s="305"/>
      <c r="F115" s="305"/>
      <c r="G115" s="319"/>
      <c r="H115" s="318"/>
      <c r="I115" s="319"/>
      <c r="J115" s="319">
        <f t="shared" si="14"/>
        <v>0</v>
      </c>
      <c r="L115" s="58"/>
      <c r="M115" s="8">
        <f t="shared" si="15"/>
        <v>0</v>
      </c>
      <c r="N115" s="58"/>
      <c r="O115" s="58"/>
      <c r="P115" s="8">
        <f t="shared" si="16"/>
        <v>18</v>
      </c>
      <c r="Q115" s="59">
        <f t="shared" si="17"/>
        <v>0</v>
      </c>
      <c r="R115" s="59">
        <f t="shared" si="17"/>
        <v>0</v>
      </c>
      <c r="S115" s="59">
        <f t="shared" si="17"/>
        <v>0</v>
      </c>
      <c r="T115" s="59">
        <f t="shared" si="17"/>
        <v>0</v>
      </c>
      <c r="U115" s="59">
        <f t="shared" si="17"/>
        <v>0</v>
      </c>
      <c r="V115" s="55">
        <f t="shared" si="18"/>
        <v>0</v>
      </c>
      <c r="W115" s="55">
        <f t="shared" si="19"/>
        <v>0</v>
      </c>
      <c r="X115" s="55">
        <f t="shared" si="20"/>
        <v>0</v>
      </c>
      <c r="Y115" s="55">
        <f t="shared" si="21"/>
        <v>0</v>
      </c>
      <c r="Z115" s="55">
        <f t="shared" si="22"/>
        <v>0</v>
      </c>
    </row>
    <row r="116" spans="3:26" ht="21" customHeight="1" x14ac:dyDescent="0.25">
      <c r="C116" s="304"/>
      <c r="E116" s="305"/>
      <c r="F116" s="305"/>
      <c r="G116" s="318"/>
      <c r="H116" s="318"/>
      <c r="I116" s="319"/>
      <c r="J116" s="319">
        <f t="shared" si="14"/>
        <v>0</v>
      </c>
      <c r="L116" s="58"/>
      <c r="M116" s="8">
        <f t="shared" si="15"/>
        <v>0</v>
      </c>
      <c r="N116" s="58"/>
      <c r="O116" s="58"/>
      <c r="P116" s="8">
        <f t="shared" si="16"/>
        <v>18</v>
      </c>
      <c r="Q116" s="59">
        <f t="shared" si="17"/>
        <v>0</v>
      </c>
      <c r="R116" s="59">
        <f t="shared" si="17"/>
        <v>0</v>
      </c>
      <c r="S116" s="59">
        <f t="shared" si="17"/>
        <v>0</v>
      </c>
      <c r="T116" s="59">
        <f t="shared" si="17"/>
        <v>0</v>
      </c>
      <c r="U116" s="59">
        <f t="shared" si="17"/>
        <v>0</v>
      </c>
      <c r="V116" s="55">
        <f t="shared" si="18"/>
        <v>0</v>
      </c>
      <c r="W116" s="55">
        <f t="shared" si="19"/>
        <v>0</v>
      </c>
      <c r="X116" s="55">
        <f t="shared" si="20"/>
        <v>0</v>
      </c>
      <c r="Y116" s="55">
        <f t="shared" si="21"/>
        <v>0</v>
      </c>
      <c r="Z116" s="55">
        <f t="shared" si="22"/>
        <v>0</v>
      </c>
    </row>
    <row r="117" spans="3:26" ht="21" customHeight="1" x14ac:dyDescent="0.25">
      <c r="C117" s="304"/>
      <c r="E117" s="305"/>
      <c r="F117" s="305"/>
      <c r="G117" s="319"/>
      <c r="H117" s="318"/>
      <c r="I117" s="319"/>
      <c r="J117" s="319">
        <f t="shared" si="14"/>
        <v>0</v>
      </c>
      <c r="L117" s="58"/>
      <c r="M117" s="8">
        <f t="shared" si="15"/>
        <v>0</v>
      </c>
      <c r="N117" s="58"/>
      <c r="O117" s="58"/>
      <c r="P117" s="8">
        <f t="shared" si="16"/>
        <v>18</v>
      </c>
      <c r="Q117" s="59">
        <f t="shared" si="17"/>
        <v>0</v>
      </c>
      <c r="R117" s="59">
        <f t="shared" si="17"/>
        <v>0</v>
      </c>
      <c r="S117" s="59">
        <f t="shared" si="17"/>
        <v>0</v>
      </c>
      <c r="T117" s="59">
        <f t="shared" si="17"/>
        <v>0</v>
      </c>
      <c r="U117" s="59">
        <f t="shared" si="17"/>
        <v>0</v>
      </c>
      <c r="V117" s="55">
        <f t="shared" si="18"/>
        <v>0</v>
      </c>
      <c r="W117" s="55">
        <f t="shared" si="19"/>
        <v>0</v>
      </c>
      <c r="X117" s="55">
        <f t="shared" si="20"/>
        <v>0</v>
      </c>
      <c r="Y117" s="55">
        <f t="shared" si="21"/>
        <v>0</v>
      </c>
      <c r="Z117" s="55">
        <f t="shared" si="22"/>
        <v>0</v>
      </c>
    </row>
    <row r="118" spans="3:26" ht="21" customHeight="1" x14ac:dyDescent="0.25">
      <c r="C118" s="304"/>
      <c r="D118" s="189"/>
      <c r="E118" s="305"/>
      <c r="F118" s="305"/>
      <c r="G118" s="318"/>
      <c r="H118" s="318"/>
      <c r="I118" s="319"/>
      <c r="J118" s="319">
        <f t="shared" si="14"/>
        <v>0</v>
      </c>
      <c r="L118" s="58"/>
      <c r="M118" s="8">
        <f t="shared" si="15"/>
        <v>0</v>
      </c>
      <c r="N118" s="58"/>
      <c r="O118" s="58"/>
      <c r="P118" s="8">
        <f t="shared" si="16"/>
        <v>18</v>
      </c>
      <c r="Q118" s="59">
        <f t="shared" si="17"/>
        <v>0</v>
      </c>
      <c r="R118" s="59">
        <f t="shared" si="17"/>
        <v>0</v>
      </c>
      <c r="S118" s="59">
        <f t="shared" si="17"/>
        <v>0</v>
      </c>
      <c r="T118" s="59">
        <f t="shared" si="17"/>
        <v>0</v>
      </c>
      <c r="U118" s="59">
        <f t="shared" si="17"/>
        <v>0</v>
      </c>
      <c r="V118" s="55">
        <f t="shared" si="18"/>
        <v>0</v>
      </c>
      <c r="W118" s="55">
        <f t="shared" si="19"/>
        <v>0</v>
      </c>
      <c r="X118" s="55">
        <f t="shared" si="20"/>
        <v>0</v>
      </c>
      <c r="Y118" s="55">
        <f t="shared" si="21"/>
        <v>0</v>
      </c>
      <c r="Z118" s="55">
        <f t="shared" si="22"/>
        <v>0</v>
      </c>
    </row>
    <row r="119" spans="3:26" ht="21" customHeight="1" x14ac:dyDescent="0.25">
      <c r="C119" s="304"/>
      <c r="E119" s="305"/>
      <c r="F119" s="305"/>
      <c r="G119" s="318"/>
      <c r="H119" s="318"/>
      <c r="I119" s="319"/>
      <c r="J119" s="319">
        <f t="shared" si="14"/>
        <v>0</v>
      </c>
      <c r="L119" s="58"/>
      <c r="M119" s="8">
        <f t="shared" si="15"/>
        <v>0</v>
      </c>
      <c r="N119" s="58"/>
      <c r="O119" s="58"/>
      <c r="P119" s="8">
        <f t="shared" si="16"/>
        <v>18</v>
      </c>
      <c r="Q119" s="59">
        <f t="shared" si="17"/>
        <v>0</v>
      </c>
      <c r="R119" s="59">
        <f t="shared" si="17"/>
        <v>0</v>
      </c>
      <c r="S119" s="59">
        <f t="shared" si="17"/>
        <v>0</v>
      </c>
      <c r="T119" s="59">
        <f t="shared" si="17"/>
        <v>0</v>
      </c>
      <c r="U119" s="59">
        <f t="shared" si="17"/>
        <v>0</v>
      </c>
      <c r="V119" s="55">
        <f t="shared" si="18"/>
        <v>0</v>
      </c>
      <c r="W119" s="55">
        <f t="shared" si="19"/>
        <v>0</v>
      </c>
      <c r="X119" s="55">
        <f t="shared" si="20"/>
        <v>0</v>
      </c>
      <c r="Y119" s="55">
        <f t="shared" si="21"/>
        <v>0</v>
      </c>
      <c r="Z119" s="55">
        <f t="shared" si="22"/>
        <v>0</v>
      </c>
    </row>
    <row r="120" spans="3:26" ht="21" customHeight="1" x14ac:dyDescent="0.25">
      <c r="C120" s="304"/>
      <c r="E120" s="305"/>
      <c r="F120" s="305"/>
      <c r="G120" s="318"/>
      <c r="H120" s="318"/>
      <c r="I120" s="319"/>
      <c r="J120" s="319">
        <f t="shared" si="14"/>
        <v>0</v>
      </c>
      <c r="L120" s="58"/>
      <c r="M120" s="8">
        <f t="shared" si="15"/>
        <v>0</v>
      </c>
      <c r="N120" s="58"/>
      <c r="O120" s="58"/>
      <c r="P120" s="8">
        <f t="shared" si="16"/>
        <v>18</v>
      </c>
      <c r="Q120" s="59">
        <f t="shared" si="17"/>
        <v>0</v>
      </c>
      <c r="R120" s="59">
        <f t="shared" si="17"/>
        <v>0</v>
      </c>
      <c r="S120" s="59">
        <f t="shared" si="17"/>
        <v>0</v>
      </c>
      <c r="T120" s="59">
        <f t="shared" si="17"/>
        <v>0</v>
      </c>
      <c r="U120" s="59">
        <f t="shared" si="17"/>
        <v>0</v>
      </c>
      <c r="V120" s="55">
        <f t="shared" si="18"/>
        <v>0</v>
      </c>
      <c r="W120" s="55">
        <f t="shared" si="19"/>
        <v>0</v>
      </c>
      <c r="X120" s="55">
        <f t="shared" si="20"/>
        <v>0</v>
      </c>
      <c r="Y120" s="55">
        <f t="shared" si="21"/>
        <v>0</v>
      </c>
      <c r="Z120" s="55">
        <f t="shared" si="22"/>
        <v>0</v>
      </c>
    </row>
    <row r="121" spans="3:26" ht="21" customHeight="1" x14ac:dyDescent="0.25">
      <c r="C121" s="304"/>
      <c r="E121" s="305"/>
      <c r="F121" s="305"/>
      <c r="G121" s="318"/>
      <c r="H121" s="318"/>
      <c r="I121" s="319"/>
      <c r="J121" s="319">
        <f t="shared" si="14"/>
        <v>0</v>
      </c>
      <c r="L121" s="58"/>
      <c r="M121" s="8">
        <f t="shared" si="15"/>
        <v>0</v>
      </c>
      <c r="N121" s="58"/>
      <c r="O121" s="58"/>
      <c r="P121" s="8">
        <f t="shared" si="16"/>
        <v>18</v>
      </c>
      <c r="Q121" s="59">
        <f t="shared" si="17"/>
        <v>0</v>
      </c>
      <c r="R121" s="59">
        <f t="shared" si="17"/>
        <v>0</v>
      </c>
      <c r="S121" s="59">
        <f t="shared" si="17"/>
        <v>0</v>
      </c>
      <c r="T121" s="59">
        <f t="shared" si="17"/>
        <v>0</v>
      </c>
      <c r="U121" s="59">
        <f t="shared" si="17"/>
        <v>0</v>
      </c>
      <c r="V121" s="55">
        <f t="shared" si="18"/>
        <v>0</v>
      </c>
      <c r="W121" s="55">
        <f t="shared" si="19"/>
        <v>0</v>
      </c>
      <c r="X121" s="55">
        <f t="shared" si="20"/>
        <v>0</v>
      </c>
      <c r="Y121" s="55">
        <f t="shared" si="21"/>
        <v>0</v>
      </c>
      <c r="Z121" s="55">
        <f t="shared" si="22"/>
        <v>0</v>
      </c>
    </row>
    <row r="122" spans="3:26" ht="21" customHeight="1" x14ac:dyDescent="0.25">
      <c r="C122" s="304"/>
      <c r="E122" s="305"/>
      <c r="F122" s="305"/>
      <c r="G122" s="318"/>
      <c r="H122" s="318"/>
      <c r="I122" s="319"/>
      <c r="J122" s="319">
        <f t="shared" si="14"/>
        <v>0</v>
      </c>
      <c r="L122" s="58"/>
      <c r="M122" s="8">
        <f t="shared" si="15"/>
        <v>0</v>
      </c>
      <c r="N122" s="58"/>
      <c r="O122" s="58"/>
      <c r="P122" s="8">
        <f t="shared" si="16"/>
        <v>18</v>
      </c>
      <c r="Q122" s="59">
        <f t="shared" si="17"/>
        <v>0</v>
      </c>
      <c r="R122" s="59">
        <f t="shared" si="17"/>
        <v>0</v>
      </c>
      <c r="S122" s="59">
        <f t="shared" si="17"/>
        <v>0</v>
      </c>
      <c r="T122" s="59">
        <f t="shared" si="17"/>
        <v>0</v>
      </c>
      <c r="U122" s="59">
        <f t="shared" si="17"/>
        <v>0</v>
      </c>
      <c r="V122" s="55">
        <f t="shared" si="18"/>
        <v>0</v>
      </c>
      <c r="W122" s="55">
        <f t="shared" si="19"/>
        <v>0</v>
      </c>
      <c r="X122" s="55">
        <f t="shared" si="20"/>
        <v>0</v>
      </c>
      <c r="Y122" s="55">
        <f t="shared" si="21"/>
        <v>0</v>
      </c>
      <c r="Z122" s="55">
        <f t="shared" si="22"/>
        <v>0</v>
      </c>
    </row>
    <row r="123" spans="3:26" ht="21" customHeight="1" x14ac:dyDescent="0.25">
      <c r="C123" s="304"/>
      <c r="E123" s="305"/>
      <c r="F123" s="305"/>
      <c r="G123" s="318"/>
      <c r="H123" s="318"/>
      <c r="I123" s="319"/>
      <c r="J123" s="319">
        <f t="shared" si="14"/>
        <v>0</v>
      </c>
      <c r="L123" s="58"/>
      <c r="M123" s="8">
        <f t="shared" si="15"/>
        <v>0</v>
      </c>
      <c r="N123" s="58"/>
      <c r="O123" s="58"/>
      <c r="P123" s="8">
        <f t="shared" si="16"/>
        <v>18</v>
      </c>
      <c r="Q123" s="59">
        <f t="shared" si="17"/>
        <v>0</v>
      </c>
      <c r="R123" s="59">
        <f t="shared" si="17"/>
        <v>0</v>
      </c>
      <c r="S123" s="59">
        <f t="shared" si="17"/>
        <v>0</v>
      </c>
      <c r="T123" s="59">
        <f t="shared" si="17"/>
        <v>0</v>
      </c>
      <c r="U123" s="59">
        <f t="shared" si="17"/>
        <v>0</v>
      </c>
      <c r="V123" s="55">
        <f t="shared" si="18"/>
        <v>0</v>
      </c>
      <c r="W123" s="55">
        <f t="shared" si="19"/>
        <v>0</v>
      </c>
      <c r="X123" s="55">
        <f t="shared" si="20"/>
        <v>0</v>
      </c>
      <c r="Y123" s="55">
        <f t="shared" si="21"/>
        <v>0</v>
      </c>
      <c r="Z123" s="55">
        <f t="shared" si="22"/>
        <v>0</v>
      </c>
    </row>
    <row r="124" spans="3:26" ht="21" customHeight="1" x14ac:dyDescent="0.25">
      <c r="C124" s="304"/>
      <c r="E124" s="305"/>
      <c r="F124" s="305"/>
      <c r="G124" s="318"/>
      <c r="H124" s="318"/>
      <c r="I124" s="319"/>
      <c r="J124" s="319">
        <f t="shared" si="14"/>
        <v>0</v>
      </c>
      <c r="L124" s="58"/>
      <c r="M124" s="8">
        <f t="shared" si="15"/>
        <v>0</v>
      </c>
      <c r="N124" s="58"/>
      <c r="O124" s="58"/>
      <c r="P124" s="8">
        <f t="shared" si="16"/>
        <v>18</v>
      </c>
      <c r="Q124" s="59">
        <f t="shared" si="17"/>
        <v>0</v>
      </c>
      <c r="R124" s="59">
        <f t="shared" si="17"/>
        <v>0</v>
      </c>
      <c r="S124" s="59">
        <f t="shared" si="17"/>
        <v>0</v>
      </c>
      <c r="T124" s="59">
        <f t="shared" si="17"/>
        <v>0</v>
      </c>
      <c r="U124" s="59">
        <f t="shared" si="17"/>
        <v>0</v>
      </c>
      <c r="V124" s="55">
        <f t="shared" si="18"/>
        <v>0</v>
      </c>
      <c r="W124" s="55">
        <f t="shared" si="19"/>
        <v>0</v>
      </c>
      <c r="X124" s="55">
        <f t="shared" si="20"/>
        <v>0</v>
      </c>
      <c r="Y124" s="55">
        <f t="shared" si="21"/>
        <v>0</v>
      </c>
      <c r="Z124" s="55">
        <f t="shared" si="22"/>
        <v>0</v>
      </c>
    </row>
    <row r="125" spans="3:26" ht="21" customHeight="1" x14ac:dyDescent="0.25">
      <c r="C125" s="304"/>
      <c r="E125" s="305"/>
      <c r="F125" s="305"/>
      <c r="G125" s="318"/>
      <c r="H125" s="318"/>
      <c r="I125" s="319"/>
      <c r="J125" s="319">
        <f t="shared" si="14"/>
        <v>0</v>
      </c>
      <c r="L125" s="58"/>
      <c r="M125" s="8">
        <f t="shared" si="15"/>
        <v>0</v>
      </c>
      <c r="N125" s="58"/>
      <c r="O125" s="58"/>
      <c r="P125" s="8">
        <f t="shared" si="16"/>
        <v>18</v>
      </c>
      <c r="Q125" s="59">
        <f t="shared" si="17"/>
        <v>0</v>
      </c>
      <c r="R125" s="59">
        <f t="shared" si="17"/>
        <v>0</v>
      </c>
      <c r="S125" s="59">
        <f t="shared" si="17"/>
        <v>0</v>
      </c>
      <c r="T125" s="59">
        <f t="shared" si="17"/>
        <v>0</v>
      </c>
      <c r="U125" s="59">
        <f t="shared" si="17"/>
        <v>0</v>
      </c>
      <c r="V125" s="55">
        <f t="shared" si="18"/>
        <v>0</v>
      </c>
      <c r="W125" s="55">
        <f t="shared" si="19"/>
        <v>0</v>
      </c>
      <c r="X125" s="55">
        <f t="shared" si="20"/>
        <v>0</v>
      </c>
      <c r="Y125" s="55">
        <f t="shared" si="21"/>
        <v>0</v>
      </c>
      <c r="Z125" s="55">
        <f t="shared" si="22"/>
        <v>0</v>
      </c>
    </row>
    <row r="126" spans="3:26" ht="21" customHeight="1" x14ac:dyDescent="0.25">
      <c r="C126" s="304"/>
      <c r="E126" s="307"/>
      <c r="F126" s="305"/>
      <c r="G126" s="321"/>
      <c r="H126" s="318"/>
      <c r="I126" s="318"/>
      <c r="J126" s="319">
        <f t="shared" si="14"/>
        <v>0</v>
      </c>
      <c r="L126" s="113"/>
      <c r="M126" s="8">
        <f t="shared" si="15"/>
        <v>0</v>
      </c>
      <c r="N126" s="58"/>
      <c r="O126" s="58"/>
      <c r="P126" s="8">
        <f t="shared" si="16"/>
        <v>18</v>
      </c>
      <c r="Q126" s="59">
        <f t="shared" ref="Q126:U157" si="23">IFERROR(IF(AND((Q$194-$P126)/$M126&gt;0,(Q$194-$P126)/$M126&lt;1),(Q$194-$P126)/$M126,IF((Q$194-$P126)/$M126&gt;0,1,0)),0)</f>
        <v>0</v>
      </c>
      <c r="R126" s="59">
        <f t="shared" si="23"/>
        <v>0</v>
      </c>
      <c r="S126" s="59">
        <f t="shared" si="23"/>
        <v>0</v>
      </c>
      <c r="T126" s="59">
        <f t="shared" si="23"/>
        <v>0</v>
      </c>
      <c r="U126" s="59">
        <f t="shared" si="23"/>
        <v>0</v>
      </c>
      <c r="V126" s="55">
        <f t="shared" si="18"/>
        <v>0</v>
      </c>
      <c r="W126" s="55">
        <f t="shared" si="19"/>
        <v>0</v>
      </c>
      <c r="X126" s="55">
        <f t="shared" si="20"/>
        <v>0</v>
      </c>
      <c r="Y126" s="55">
        <f t="shared" si="21"/>
        <v>0</v>
      </c>
      <c r="Z126" s="55">
        <f t="shared" si="22"/>
        <v>0</v>
      </c>
    </row>
    <row r="127" spans="3:26" ht="21" customHeight="1" x14ac:dyDescent="0.25">
      <c r="C127" s="304"/>
      <c r="E127" s="307"/>
      <c r="F127" s="305"/>
      <c r="G127" s="321"/>
      <c r="H127" s="318"/>
      <c r="I127" s="318"/>
      <c r="J127" s="319">
        <f t="shared" si="14"/>
        <v>0</v>
      </c>
      <c r="L127" s="113"/>
      <c r="M127" s="8">
        <f t="shared" si="15"/>
        <v>0</v>
      </c>
      <c r="N127" s="58"/>
      <c r="O127" s="58"/>
      <c r="P127" s="8">
        <f t="shared" si="16"/>
        <v>18</v>
      </c>
      <c r="Q127" s="59">
        <f t="shared" si="23"/>
        <v>0</v>
      </c>
      <c r="R127" s="59">
        <f t="shared" si="23"/>
        <v>0</v>
      </c>
      <c r="S127" s="59">
        <f t="shared" si="23"/>
        <v>0</v>
      </c>
      <c r="T127" s="59">
        <f t="shared" si="23"/>
        <v>0</v>
      </c>
      <c r="U127" s="59">
        <f t="shared" si="23"/>
        <v>0</v>
      </c>
      <c r="V127" s="55">
        <f t="shared" si="18"/>
        <v>0</v>
      </c>
      <c r="W127" s="55">
        <f t="shared" si="19"/>
        <v>0</v>
      </c>
      <c r="X127" s="55">
        <f t="shared" si="20"/>
        <v>0</v>
      </c>
      <c r="Y127" s="55">
        <f t="shared" si="21"/>
        <v>0</v>
      </c>
      <c r="Z127" s="55">
        <f t="shared" si="22"/>
        <v>0</v>
      </c>
    </row>
    <row r="128" spans="3:26" ht="21" customHeight="1" x14ac:dyDescent="0.25">
      <c r="C128" s="304"/>
      <c r="D128" s="189"/>
      <c r="E128" s="305"/>
      <c r="F128" s="305"/>
      <c r="G128" s="318"/>
      <c r="H128" s="318"/>
      <c r="I128" s="319"/>
      <c r="J128" s="319">
        <f t="shared" si="14"/>
        <v>0</v>
      </c>
      <c r="L128" s="58"/>
      <c r="M128" s="8">
        <f t="shared" si="15"/>
        <v>0</v>
      </c>
      <c r="N128" s="58"/>
      <c r="O128" s="58"/>
      <c r="P128" s="8">
        <f t="shared" si="16"/>
        <v>18</v>
      </c>
      <c r="Q128" s="59">
        <f t="shared" si="23"/>
        <v>0</v>
      </c>
      <c r="R128" s="59">
        <f t="shared" si="23"/>
        <v>0</v>
      </c>
      <c r="S128" s="59">
        <f t="shared" si="23"/>
        <v>0</v>
      </c>
      <c r="T128" s="59">
        <f t="shared" si="23"/>
        <v>0</v>
      </c>
      <c r="U128" s="59">
        <f t="shared" si="23"/>
        <v>0</v>
      </c>
      <c r="V128" s="55">
        <f t="shared" si="18"/>
        <v>0</v>
      </c>
      <c r="W128" s="55">
        <f t="shared" si="19"/>
        <v>0</v>
      </c>
      <c r="X128" s="55">
        <f t="shared" si="20"/>
        <v>0</v>
      </c>
      <c r="Y128" s="55">
        <f t="shared" si="21"/>
        <v>0</v>
      </c>
      <c r="Z128" s="55">
        <f t="shared" si="22"/>
        <v>0</v>
      </c>
    </row>
    <row r="129" spans="1:27" s="101" customFormat="1" ht="21" customHeight="1" x14ac:dyDescent="0.25">
      <c r="A129" s="103"/>
      <c r="B129" s="8"/>
      <c r="C129" s="304"/>
      <c r="D129" s="8"/>
      <c r="E129" s="305"/>
      <c r="F129" s="305"/>
      <c r="G129" s="318"/>
      <c r="H129" s="318"/>
      <c r="I129" s="319"/>
      <c r="J129" s="319">
        <f t="shared" si="14"/>
        <v>0</v>
      </c>
      <c r="K129" s="100"/>
      <c r="L129" s="58"/>
      <c r="M129" s="8">
        <f t="shared" si="15"/>
        <v>0</v>
      </c>
      <c r="N129" s="58"/>
      <c r="O129" s="58"/>
      <c r="P129" s="8">
        <f t="shared" si="16"/>
        <v>18</v>
      </c>
      <c r="Q129" s="59">
        <f t="shared" si="23"/>
        <v>0</v>
      </c>
      <c r="R129" s="59">
        <f t="shared" si="23"/>
        <v>0</v>
      </c>
      <c r="S129" s="59">
        <f t="shared" si="23"/>
        <v>0</v>
      </c>
      <c r="T129" s="59">
        <f t="shared" si="23"/>
        <v>0</v>
      </c>
      <c r="U129" s="59">
        <f t="shared" si="23"/>
        <v>0</v>
      </c>
      <c r="V129" s="55">
        <f t="shared" si="18"/>
        <v>0</v>
      </c>
      <c r="W129" s="55">
        <f t="shared" si="19"/>
        <v>0</v>
      </c>
      <c r="X129" s="55">
        <f t="shared" si="20"/>
        <v>0</v>
      </c>
      <c r="Y129" s="55">
        <f t="shared" si="21"/>
        <v>0</v>
      </c>
      <c r="Z129" s="55">
        <f t="shared" si="22"/>
        <v>0</v>
      </c>
      <c r="AA129" s="100"/>
    </row>
    <row r="130" spans="1:27" ht="21" customHeight="1" x14ac:dyDescent="0.25">
      <c r="C130" s="304"/>
      <c r="E130" s="305"/>
      <c r="F130" s="305"/>
      <c r="G130" s="318"/>
      <c r="H130" s="318"/>
      <c r="I130" s="319"/>
      <c r="J130" s="319">
        <f t="shared" si="14"/>
        <v>0</v>
      </c>
      <c r="L130" s="58"/>
      <c r="M130" s="8">
        <f t="shared" si="15"/>
        <v>0</v>
      </c>
      <c r="N130" s="58"/>
      <c r="O130" s="58"/>
      <c r="P130" s="8">
        <f t="shared" si="16"/>
        <v>18</v>
      </c>
      <c r="Q130" s="59">
        <f t="shared" si="23"/>
        <v>0</v>
      </c>
      <c r="R130" s="59">
        <f t="shared" si="23"/>
        <v>0</v>
      </c>
      <c r="S130" s="59">
        <f t="shared" si="23"/>
        <v>0</v>
      </c>
      <c r="T130" s="59">
        <f t="shared" si="23"/>
        <v>0</v>
      </c>
      <c r="U130" s="59">
        <f t="shared" si="23"/>
        <v>0</v>
      </c>
      <c r="V130" s="55">
        <f t="shared" si="18"/>
        <v>0</v>
      </c>
      <c r="W130" s="55">
        <f t="shared" si="19"/>
        <v>0</v>
      </c>
      <c r="X130" s="55">
        <f t="shared" si="20"/>
        <v>0</v>
      </c>
      <c r="Y130" s="55">
        <f t="shared" si="21"/>
        <v>0</v>
      </c>
      <c r="Z130" s="55">
        <f t="shared" si="22"/>
        <v>0</v>
      </c>
    </row>
    <row r="131" spans="1:27" s="101" customFormat="1" ht="21" customHeight="1" x14ac:dyDescent="0.25">
      <c r="A131" s="103"/>
      <c r="B131" s="8"/>
      <c r="C131" s="304"/>
      <c r="D131" s="8"/>
      <c r="E131" s="305"/>
      <c r="F131" s="305"/>
      <c r="G131" s="318"/>
      <c r="H131" s="318"/>
      <c r="I131" s="319"/>
      <c r="J131" s="319">
        <f t="shared" si="14"/>
        <v>0</v>
      </c>
      <c r="K131" s="100"/>
      <c r="L131" s="58"/>
      <c r="M131" s="8">
        <f t="shared" si="15"/>
        <v>0</v>
      </c>
      <c r="N131" s="58"/>
      <c r="O131" s="58"/>
      <c r="P131" s="8">
        <f t="shared" si="16"/>
        <v>18</v>
      </c>
      <c r="Q131" s="59">
        <f t="shared" si="23"/>
        <v>0</v>
      </c>
      <c r="R131" s="59">
        <f t="shared" si="23"/>
        <v>0</v>
      </c>
      <c r="S131" s="59">
        <f t="shared" si="23"/>
        <v>0</v>
      </c>
      <c r="T131" s="59">
        <f t="shared" si="23"/>
        <v>0</v>
      </c>
      <c r="U131" s="59">
        <f t="shared" si="23"/>
        <v>0</v>
      </c>
      <c r="V131" s="55">
        <f t="shared" si="18"/>
        <v>0</v>
      </c>
      <c r="W131" s="55">
        <f t="shared" si="19"/>
        <v>0</v>
      </c>
      <c r="X131" s="55">
        <f t="shared" si="20"/>
        <v>0</v>
      </c>
      <c r="Y131" s="55">
        <f t="shared" si="21"/>
        <v>0</v>
      </c>
      <c r="Z131" s="55">
        <f t="shared" si="22"/>
        <v>0</v>
      </c>
      <c r="AA131" s="100"/>
    </row>
    <row r="132" spans="1:27" ht="21" customHeight="1" x14ac:dyDescent="0.25">
      <c r="C132" s="304"/>
      <c r="E132" s="305"/>
      <c r="F132" s="305"/>
      <c r="G132" s="318"/>
      <c r="H132" s="318"/>
      <c r="I132" s="319"/>
      <c r="J132" s="319">
        <f t="shared" si="14"/>
        <v>0</v>
      </c>
      <c r="L132" s="58"/>
      <c r="M132" s="8">
        <f t="shared" si="15"/>
        <v>0</v>
      </c>
      <c r="N132" s="58"/>
      <c r="O132" s="58"/>
      <c r="P132" s="8">
        <f t="shared" si="16"/>
        <v>18</v>
      </c>
      <c r="Q132" s="59">
        <f t="shared" si="23"/>
        <v>0</v>
      </c>
      <c r="R132" s="59">
        <f t="shared" si="23"/>
        <v>0</v>
      </c>
      <c r="S132" s="59">
        <f t="shared" si="23"/>
        <v>0</v>
      </c>
      <c r="T132" s="59">
        <f t="shared" si="23"/>
        <v>0</v>
      </c>
      <c r="U132" s="59">
        <f t="shared" si="23"/>
        <v>0</v>
      </c>
      <c r="V132" s="55">
        <f t="shared" si="18"/>
        <v>0</v>
      </c>
      <c r="W132" s="55">
        <f t="shared" si="19"/>
        <v>0</v>
      </c>
      <c r="X132" s="55">
        <f t="shared" si="20"/>
        <v>0</v>
      </c>
      <c r="Y132" s="55">
        <f t="shared" si="21"/>
        <v>0</v>
      </c>
      <c r="Z132" s="55">
        <f t="shared" si="22"/>
        <v>0</v>
      </c>
    </row>
    <row r="133" spans="1:27" ht="21" customHeight="1" x14ac:dyDescent="0.25">
      <c r="C133" s="304"/>
      <c r="E133" s="305"/>
      <c r="F133" s="305"/>
      <c r="G133" s="318"/>
      <c r="H133" s="318"/>
      <c r="I133" s="319"/>
      <c r="J133" s="319">
        <f t="shared" si="14"/>
        <v>0</v>
      </c>
      <c r="L133" s="58"/>
      <c r="M133" s="8">
        <f t="shared" si="15"/>
        <v>0</v>
      </c>
      <c r="N133" s="58"/>
      <c r="O133" s="58"/>
      <c r="P133" s="8">
        <f t="shared" si="16"/>
        <v>18</v>
      </c>
      <c r="Q133" s="59">
        <f t="shared" si="23"/>
        <v>0</v>
      </c>
      <c r="R133" s="59">
        <f t="shared" si="23"/>
        <v>0</v>
      </c>
      <c r="S133" s="59">
        <f t="shared" si="23"/>
        <v>0</v>
      </c>
      <c r="T133" s="59">
        <f t="shared" si="23"/>
        <v>0</v>
      </c>
      <c r="U133" s="59">
        <f t="shared" si="23"/>
        <v>0</v>
      </c>
      <c r="V133" s="55">
        <f t="shared" si="18"/>
        <v>0</v>
      </c>
      <c r="W133" s="55">
        <f t="shared" si="19"/>
        <v>0</v>
      </c>
      <c r="X133" s="55">
        <f t="shared" si="20"/>
        <v>0</v>
      </c>
      <c r="Y133" s="55">
        <f t="shared" si="21"/>
        <v>0</v>
      </c>
      <c r="Z133" s="55">
        <f t="shared" si="22"/>
        <v>0</v>
      </c>
    </row>
    <row r="134" spans="1:27" ht="21" customHeight="1" x14ac:dyDescent="0.25">
      <c r="C134" s="304"/>
      <c r="E134" s="305"/>
      <c r="F134" s="305"/>
      <c r="G134" s="318"/>
      <c r="H134" s="318"/>
      <c r="I134" s="319"/>
      <c r="J134" s="319">
        <f t="shared" si="14"/>
        <v>0</v>
      </c>
      <c r="L134" s="58"/>
      <c r="M134" s="8">
        <f t="shared" si="15"/>
        <v>0</v>
      </c>
      <c r="N134" s="58"/>
      <c r="O134" s="58"/>
      <c r="P134" s="8">
        <f t="shared" si="16"/>
        <v>18</v>
      </c>
      <c r="Q134" s="59">
        <f t="shared" si="23"/>
        <v>0</v>
      </c>
      <c r="R134" s="59">
        <f t="shared" si="23"/>
        <v>0</v>
      </c>
      <c r="S134" s="59">
        <f t="shared" si="23"/>
        <v>0</v>
      </c>
      <c r="T134" s="59">
        <f t="shared" si="23"/>
        <v>0</v>
      </c>
      <c r="U134" s="59">
        <f t="shared" si="23"/>
        <v>0</v>
      </c>
      <c r="V134" s="55">
        <f t="shared" si="18"/>
        <v>0</v>
      </c>
      <c r="W134" s="55">
        <f t="shared" si="19"/>
        <v>0</v>
      </c>
      <c r="X134" s="55">
        <f t="shared" si="20"/>
        <v>0</v>
      </c>
      <c r="Y134" s="55">
        <f t="shared" si="21"/>
        <v>0</v>
      </c>
      <c r="Z134" s="55">
        <f t="shared" si="22"/>
        <v>0</v>
      </c>
    </row>
    <row r="135" spans="1:27" ht="21" customHeight="1" x14ac:dyDescent="0.25">
      <c r="C135" s="304"/>
      <c r="E135" s="305"/>
      <c r="F135" s="305"/>
      <c r="G135" s="318"/>
      <c r="H135" s="318"/>
      <c r="I135" s="319"/>
      <c r="J135" s="319">
        <f t="shared" si="14"/>
        <v>0</v>
      </c>
      <c r="L135" s="58"/>
      <c r="M135" s="8">
        <f t="shared" si="15"/>
        <v>0</v>
      </c>
      <c r="N135" s="58"/>
      <c r="O135" s="58"/>
      <c r="P135" s="8">
        <f t="shared" si="16"/>
        <v>18</v>
      </c>
      <c r="Q135" s="59">
        <f t="shared" si="23"/>
        <v>0</v>
      </c>
      <c r="R135" s="59">
        <f t="shared" si="23"/>
        <v>0</v>
      </c>
      <c r="S135" s="59">
        <f t="shared" si="23"/>
        <v>0</v>
      </c>
      <c r="T135" s="59">
        <f t="shared" si="23"/>
        <v>0</v>
      </c>
      <c r="U135" s="59">
        <f t="shared" si="23"/>
        <v>0</v>
      </c>
      <c r="V135" s="55">
        <f t="shared" si="18"/>
        <v>0</v>
      </c>
      <c r="W135" s="55">
        <f t="shared" si="19"/>
        <v>0</v>
      </c>
      <c r="X135" s="55">
        <f t="shared" si="20"/>
        <v>0</v>
      </c>
      <c r="Y135" s="55">
        <f t="shared" si="21"/>
        <v>0</v>
      </c>
      <c r="Z135" s="55">
        <f t="shared" si="22"/>
        <v>0</v>
      </c>
    </row>
    <row r="136" spans="1:27" ht="21" customHeight="1" x14ac:dyDescent="0.25">
      <c r="C136" s="304"/>
      <c r="E136" s="305"/>
      <c r="F136" s="305"/>
      <c r="G136" s="318"/>
      <c r="H136" s="318"/>
      <c r="I136" s="319"/>
      <c r="J136" s="319">
        <f t="shared" si="14"/>
        <v>0</v>
      </c>
      <c r="L136" s="58"/>
      <c r="M136" s="8">
        <f t="shared" si="15"/>
        <v>0</v>
      </c>
      <c r="N136" s="58"/>
      <c r="O136" s="58"/>
      <c r="P136" s="8">
        <f t="shared" si="16"/>
        <v>18</v>
      </c>
      <c r="Q136" s="59">
        <f t="shared" si="23"/>
        <v>0</v>
      </c>
      <c r="R136" s="59">
        <f t="shared" si="23"/>
        <v>0</v>
      </c>
      <c r="S136" s="59">
        <f t="shared" si="23"/>
        <v>0</v>
      </c>
      <c r="T136" s="59">
        <f t="shared" si="23"/>
        <v>0</v>
      </c>
      <c r="U136" s="59">
        <f t="shared" si="23"/>
        <v>0</v>
      </c>
      <c r="V136" s="55">
        <f t="shared" si="18"/>
        <v>0</v>
      </c>
      <c r="W136" s="55">
        <f t="shared" si="19"/>
        <v>0</v>
      </c>
      <c r="X136" s="55">
        <f t="shared" si="20"/>
        <v>0</v>
      </c>
      <c r="Y136" s="55">
        <f t="shared" si="21"/>
        <v>0</v>
      </c>
      <c r="Z136" s="55">
        <f t="shared" si="22"/>
        <v>0</v>
      </c>
    </row>
    <row r="137" spans="1:27" ht="21" customHeight="1" x14ac:dyDescent="0.25">
      <c r="C137" s="304"/>
      <c r="E137" s="305"/>
      <c r="F137" s="305"/>
      <c r="G137" s="318"/>
      <c r="H137" s="318"/>
      <c r="I137" s="319"/>
      <c r="J137" s="319">
        <f t="shared" si="14"/>
        <v>0</v>
      </c>
      <c r="L137" s="58"/>
      <c r="M137" s="8">
        <f t="shared" si="15"/>
        <v>0</v>
      </c>
      <c r="N137" s="58"/>
      <c r="O137" s="58"/>
      <c r="P137" s="8">
        <f t="shared" si="16"/>
        <v>18</v>
      </c>
      <c r="Q137" s="59">
        <f t="shared" si="23"/>
        <v>0</v>
      </c>
      <c r="R137" s="59">
        <f t="shared" si="23"/>
        <v>0</v>
      </c>
      <c r="S137" s="59">
        <f t="shared" si="23"/>
        <v>0</v>
      </c>
      <c r="T137" s="59">
        <f t="shared" si="23"/>
        <v>0</v>
      </c>
      <c r="U137" s="59">
        <f t="shared" si="23"/>
        <v>0</v>
      </c>
      <c r="V137" s="55">
        <f t="shared" si="18"/>
        <v>0</v>
      </c>
      <c r="W137" s="55">
        <f t="shared" si="19"/>
        <v>0</v>
      </c>
      <c r="X137" s="55">
        <f t="shared" si="20"/>
        <v>0</v>
      </c>
      <c r="Y137" s="55">
        <f t="shared" si="21"/>
        <v>0</v>
      </c>
      <c r="Z137" s="55">
        <f t="shared" si="22"/>
        <v>0</v>
      </c>
    </row>
    <row r="138" spans="1:27" ht="21" customHeight="1" x14ac:dyDescent="0.25">
      <c r="C138" s="304"/>
      <c r="E138" s="305"/>
      <c r="F138" s="305"/>
      <c r="G138" s="318"/>
      <c r="H138" s="318"/>
      <c r="I138" s="319"/>
      <c r="J138" s="319">
        <f t="shared" si="14"/>
        <v>0</v>
      </c>
      <c r="L138" s="58"/>
      <c r="M138" s="8">
        <f t="shared" si="15"/>
        <v>0</v>
      </c>
      <c r="N138" s="58"/>
      <c r="O138" s="58"/>
      <c r="P138" s="8">
        <f t="shared" si="16"/>
        <v>18</v>
      </c>
      <c r="Q138" s="59">
        <f t="shared" si="23"/>
        <v>0</v>
      </c>
      <c r="R138" s="59">
        <f t="shared" si="23"/>
        <v>0</v>
      </c>
      <c r="S138" s="59">
        <f t="shared" si="23"/>
        <v>0</v>
      </c>
      <c r="T138" s="59">
        <f t="shared" si="23"/>
        <v>0</v>
      </c>
      <c r="U138" s="59">
        <f t="shared" si="23"/>
        <v>0</v>
      </c>
      <c r="V138" s="55">
        <f t="shared" si="18"/>
        <v>0</v>
      </c>
      <c r="W138" s="55">
        <f t="shared" si="19"/>
        <v>0</v>
      </c>
      <c r="X138" s="55">
        <f t="shared" si="20"/>
        <v>0</v>
      </c>
      <c r="Y138" s="55">
        <f t="shared" si="21"/>
        <v>0</v>
      </c>
      <c r="Z138" s="55">
        <f t="shared" si="22"/>
        <v>0</v>
      </c>
    </row>
    <row r="139" spans="1:27" ht="21" customHeight="1" x14ac:dyDescent="0.25">
      <c r="C139" s="304"/>
      <c r="E139" s="305"/>
      <c r="F139" s="305"/>
      <c r="G139" s="318"/>
      <c r="H139" s="318"/>
      <c r="I139" s="319"/>
      <c r="J139" s="319">
        <f t="shared" si="14"/>
        <v>0</v>
      </c>
      <c r="L139" s="58"/>
      <c r="M139" s="8">
        <f t="shared" si="15"/>
        <v>0</v>
      </c>
      <c r="N139" s="58"/>
      <c r="O139" s="58"/>
      <c r="P139" s="8">
        <f t="shared" si="16"/>
        <v>18</v>
      </c>
      <c r="Q139" s="59">
        <f t="shared" si="23"/>
        <v>0</v>
      </c>
      <c r="R139" s="59">
        <f t="shared" si="23"/>
        <v>0</v>
      </c>
      <c r="S139" s="59">
        <f t="shared" si="23"/>
        <v>0</v>
      </c>
      <c r="T139" s="59">
        <f t="shared" si="23"/>
        <v>0</v>
      </c>
      <c r="U139" s="59">
        <f t="shared" si="23"/>
        <v>0</v>
      </c>
      <c r="V139" s="55">
        <f t="shared" si="18"/>
        <v>0</v>
      </c>
      <c r="W139" s="55">
        <f t="shared" si="19"/>
        <v>0</v>
      </c>
      <c r="X139" s="55">
        <f t="shared" si="20"/>
        <v>0</v>
      </c>
      <c r="Y139" s="55">
        <f t="shared" si="21"/>
        <v>0</v>
      </c>
      <c r="Z139" s="55">
        <f t="shared" si="22"/>
        <v>0</v>
      </c>
    </row>
    <row r="140" spans="1:27" ht="21" customHeight="1" x14ac:dyDescent="0.25">
      <c r="C140" s="304"/>
      <c r="E140" s="307"/>
      <c r="F140" s="305"/>
      <c r="G140" s="321"/>
      <c r="H140" s="318"/>
      <c r="I140" s="318"/>
      <c r="J140" s="319">
        <f t="shared" si="14"/>
        <v>0</v>
      </c>
      <c r="L140" s="113"/>
      <c r="M140" s="8">
        <f t="shared" si="15"/>
        <v>0</v>
      </c>
      <c r="N140" s="58"/>
      <c r="O140" s="58"/>
      <c r="P140" s="8">
        <f t="shared" si="16"/>
        <v>18</v>
      </c>
      <c r="Q140" s="59">
        <f t="shared" si="23"/>
        <v>0</v>
      </c>
      <c r="R140" s="59">
        <f t="shared" si="23"/>
        <v>0</v>
      </c>
      <c r="S140" s="59">
        <f t="shared" si="23"/>
        <v>0</v>
      </c>
      <c r="T140" s="59">
        <f t="shared" si="23"/>
        <v>0</v>
      </c>
      <c r="U140" s="59">
        <f t="shared" si="23"/>
        <v>0</v>
      </c>
      <c r="V140" s="55">
        <f t="shared" si="18"/>
        <v>0</v>
      </c>
      <c r="W140" s="55">
        <f t="shared" si="19"/>
        <v>0</v>
      </c>
      <c r="X140" s="55">
        <f t="shared" si="20"/>
        <v>0</v>
      </c>
      <c r="Y140" s="55">
        <f t="shared" si="21"/>
        <v>0</v>
      </c>
      <c r="Z140" s="55">
        <f t="shared" si="22"/>
        <v>0</v>
      </c>
    </row>
    <row r="141" spans="1:27" ht="21" customHeight="1" x14ac:dyDescent="0.25">
      <c r="C141" s="304"/>
      <c r="D141" s="189"/>
      <c r="E141" s="305"/>
      <c r="F141" s="305"/>
      <c r="G141" s="318"/>
      <c r="H141" s="318"/>
      <c r="I141" s="319"/>
      <c r="J141" s="319">
        <f t="shared" si="14"/>
        <v>0</v>
      </c>
      <c r="L141" s="58"/>
      <c r="M141" s="8">
        <f t="shared" si="15"/>
        <v>0</v>
      </c>
      <c r="N141" s="58"/>
      <c r="O141" s="58"/>
      <c r="P141" s="8">
        <f t="shared" si="16"/>
        <v>18</v>
      </c>
      <c r="Q141" s="59">
        <f t="shared" si="23"/>
        <v>0</v>
      </c>
      <c r="R141" s="59">
        <f t="shared" si="23"/>
        <v>0</v>
      </c>
      <c r="S141" s="59">
        <f t="shared" si="23"/>
        <v>0</v>
      </c>
      <c r="T141" s="59">
        <f t="shared" si="23"/>
        <v>0</v>
      </c>
      <c r="U141" s="59">
        <f t="shared" si="23"/>
        <v>0</v>
      </c>
      <c r="V141" s="55">
        <f t="shared" si="18"/>
        <v>0</v>
      </c>
      <c r="W141" s="55">
        <f t="shared" si="19"/>
        <v>0</v>
      </c>
      <c r="X141" s="55">
        <f t="shared" si="20"/>
        <v>0</v>
      </c>
      <c r="Y141" s="55">
        <f t="shared" si="21"/>
        <v>0</v>
      </c>
      <c r="Z141" s="55">
        <f t="shared" si="22"/>
        <v>0</v>
      </c>
    </row>
    <row r="142" spans="1:27" ht="21" customHeight="1" x14ac:dyDescent="0.25">
      <c r="C142" s="304"/>
      <c r="E142" s="305"/>
      <c r="F142" s="305"/>
      <c r="G142" s="318"/>
      <c r="H142" s="318"/>
      <c r="I142" s="319"/>
      <c r="J142" s="319">
        <f t="shared" si="14"/>
        <v>0</v>
      </c>
      <c r="L142" s="58"/>
      <c r="M142" s="8">
        <f t="shared" si="15"/>
        <v>0</v>
      </c>
      <c r="N142" s="58"/>
      <c r="O142" s="58"/>
      <c r="P142" s="8">
        <f t="shared" si="16"/>
        <v>18</v>
      </c>
      <c r="Q142" s="59">
        <f t="shared" si="23"/>
        <v>0</v>
      </c>
      <c r="R142" s="59">
        <f t="shared" si="23"/>
        <v>0</v>
      </c>
      <c r="S142" s="59">
        <f t="shared" si="23"/>
        <v>0</v>
      </c>
      <c r="T142" s="59">
        <f t="shared" si="23"/>
        <v>0</v>
      </c>
      <c r="U142" s="59">
        <f t="shared" si="23"/>
        <v>0</v>
      </c>
      <c r="V142" s="55">
        <f t="shared" si="18"/>
        <v>0</v>
      </c>
      <c r="W142" s="55">
        <f t="shared" si="19"/>
        <v>0</v>
      </c>
      <c r="X142" s="55">
        <f t="shared" si="20"/>
        <v>0</v>
      </c>
      <c r="Y142" s="55">
        <f t="shared" si="21"/>
        <v>0</v>
      </c>
      <c r="Z142" s="55">
        <f t="shared" si="22"/>
        <v>0</v>
      </c>
    </row>
    <row r="143" spans="1:27" ht="21" customHeight="1" x14ac:dyDescent="0.25">
      <c r="C143" s="304"/>
      <c r="E143" s="305"/>
      <c r="F143" s="305"/>
      <c r="G143" s="318"/>
      <c r="H143" s="318"/>
      <c r="I143" s="319"/>
      <c r="J143" s="319">
        <f t="shared" si="14"/>
        <v>0</v>
      </c>
      <c r="L143" s="58"/>
      <c r="M143" s="8">
        <f t="shared" si="15"/>
        <v>0</v>
      </c>
      <c r="N143" s="58"/>
      <c r="O143" s="58"/>
      <c r="P143" s="8">
        <f t="shared" si="16"/>
        <v>18</v>
      </c>
      <c r="Q143" s="59">
        <f t="shared" si="23"/>
        <v>0</v>
      </c>
      <c r="R143" s="59">
        <f t="shared" si="23"/>
        <v>0</v>
      </c>
      <c r="S143" s="59">
        <f t="shared" si="23"/>
        <v>0</v>
      </c>
      <c r="T143" s="59">
        <f t="shared" si="23"/>
        <v>0</v>
      </c>
      <c r="U143" s="59">
        <f t="shared" si="23"/>
        <v>0</v>
      </c>
      <c r="V143" s="55">
        <f t="shared" si="18"/>
        <v>0</v>
      </c>
      <c r="W143" s="55">
        <f t="shared" si="19"/>
        <v>0</v>
      </c>
      <c r="X143" s="55">
        <f t="shared" si="20"/>
        <v>0</v>
      </c>
      <c r="Y143" s="55">
        <f t="shared" si="21"/>
        <v>0</v>
      </c>
      <c r="Z143" s="55">
        <f t="shared" si="22"/>
        <v>0</v>
      </c>
    </row>
    <row r="144" spans="1:27" ht="21" customHeight="1" x14ac:dyDescent="0.25">
      <c r="C144" s="304"/>
      <c r="E144" s="305"/>
      <c r="F144" s="305"/>
      <c r="G144" s="318"/>
      <c r="H144" s="318"/>
      <c r="I144" s="319"/>
      <c r="J144" s="319">
        <f t="shared" si="14"/>
        <v>0</v>
      </c>
      <c r="L144" s="58"/>
      <c r="M144" s="8">
        <f t="shared" si="15"/>
        <v>0</v>
      </c>
      <c r="N144" s="58"/>
      <c r="O144" s="58"/>
      <c r="P144" s="8">
        <f t="shared" si="16"/>
        <v>18</v>
      </c>
      <c r="Q144" s="59">
        <f t="shared" si="23"/>
        <v>0</v>
      </c>
      <c r="R144" s="59">
        <f t="shared" si="23"/>
        <v>0</v>
      </c>
      <c r="S144" s="59">
        <f t="shared" si="23"/>
        <v>0</v>
      </c>
      <c r="T144" s="59">
        <f t="shared" si="23"/>
        <v>0</v>
      </c>
      <c r="U144" s="59">
        <f t="shared" si="23"/>
        <v>0</v>
      </c>
      <c r="V144" s="55">
        <f t="shared" si="18"/>
        <v>0</v>
      </c>
      <c r="W144" s="55">
        <f t="shared" si="19"/>
        <v>0</v>
      </c>
      <c r="X144" s="55">
        <f t="shared" si="20"/>
        <v>0</v>
      </c>
      <c r="Y144" s="55">
        <f t="shared" si="21"/>
        <v>0</v>
      </c>
      <c r="Z144" s="55">
        <f t="shared" si="22"/>
        <v>0</v>
      </c>
    </row>
    <row r="145" spans="1:27" ht="21" customHeight="1" x14ac:dyDescent="0.25">
      <c r="C145" s="304"/>
      <c r="E145" s="305"/>
      <c r="F145" s="305"/>
      <c r="G145" s="319"/>
      <c r="H145" s="318"/>
      <c r="I145" s="319"/>
      <c r="J145" s="319">
        <f t="shared" si="14"/>
        <v>0</v>
      </c>
      <c r="L145" s="58"/>
      <c r="M145" s="8">
        <f t="shared" si="15"/>
        <v>0</v>
      </c>
      <c r="N145" s="58"/>
      <c r="O145" s="58"/>
      <c r="P145" s="8">
        <f t="shared" si="16"/>
        <v>18</v>
      </c>
      <c r="Q145" s="59">
        <f t="shared" si="23"/>
        <v>0</v>
      </c>
      <c r="R145" s="59">
        <f t="shared" si="23"/>
        <v>0</v>
      </c>
      <c r="S145" s="59">
        <f t="shared" si="23"/>
        <v>0</v>
      </c>
      <c r="T145" s="59">
        <f t="shared" si="23"/>
        <v>0</v>
      </c>
      <c r="U145" s="59">
        <f t="shared" si="23"/>
        <v>0</v>
      </c>
      <c r="V145" s="55">
        <f t="shared" si="18"/>
        <v>0</v>
      </c>
      <c r="W145" s="55">
        <f t="shared" si="19"/>
        <v>0</v>
      </c>
      <c r="X145" s="55">
        <f t="shared" si="20"/>
        <v>0</v>
      </c>
      <c r="Y145" s="55">
        <f t="shared" si="21"/>
        <v>0</v>
      </c>
      <c r="Z145" s="55">
        <f t="shared" si="22"/>
        <v>0</v>
      </c>
    </row>
    <row r="146" spans="1:27" ht="21" customHeight="1" x14ac:dyDescent="0.25">
      <c r="C146" s="304"/>
      <c r="E146" s="305"/>
      <c r="F146" s="305"/>
      <c r="G146" s="318"/>
      <c r="H146" s="318"/>
      <c r="I146" s="319"/>
      <c r="J146" s="319">
        <f t="shared" si="14"/>
        <v>0</v>
      </c>
      <c r="L146" s="58"/>
      <c r="M146" s="8">
        <f t="shared" si="15"/>
        <v>0</v>
      </c>
      <c r="N146" s="58"/>
      <c r="O146" s="58"/>
      <c r="P146" s="8">
        <f t="shared" si="16"/>
        <v>18</v>
      </c>
      <c r="Q146" s="59">
        <f t="shared" si="23"/>
        <v>0</v>
      </c>
      <c r="R146" s="59">
        <f t="shared" si="23"/>
        <v>0</v>
      </c>
      <c r="S146" s="59">
        <f t="shared" si="23"/>
        <v>0</v>
      </c>
      <c r="T146" s="59">
        <f t="shared" si="23"/>
        <v>0</v>
      </c>
      <c r="U146" s="59">
        <f t="shared" si="23"/>
        <v>0</v>
      </c>
      <c r="V146" s="55">
        <f t="shared" si="18"/>
        <v>0</v>
      </c>
      <c r="W146" s="55">
        <f t="shared" si="19"/>
        <v>0</v>
      </c>
      <c r="X146" s="55">
        <f t="shared" si="20"/>
        <v>0</v>
      </c>
      <c r="Y146" s="55">
        <f t="shared" si="21"/>
        <v>0</v>
      </c>
      <c r="Z146" s="55">
        <f t="shared" si="22"/>
        <v>0</v>
      </c>
    </row>
    <row r="147" spans="1:27" ht="21" customHeight="1" x14ac:dyDescent="0.25">
      <c r="C147" s="304"/>
      <c r="E147" s="305"/>
      <c r="F147" s="305"/>
      <c r="G147" s="318"/>
      <c r="H147" s="318"/>
      <c r="I147" s="319"/>
      <c r="J147" s="319">
        <f t="shared" si="14"/>
        <v>0</v>
      </c>
      <c r="L147" s="58"/>
      <c r="M147" s="8">
        <f t="shared" si="15"/>
        <v>0</v>
      </c>
      <c r="N147" s="58"/>
      <c r="O147" s="58"/>
      <c r="P147" s="8">
        <f t="shared" si="16"/>
        <v>18</v>
      </c>
      <c r="Q147" s="59">
        <f t="shared" si="23"/>
        <v>0</v>
      </c>
      <c r="R147" s="59">
        <f t="shared" si="23"/>
        <v>0</v>
      </c>
      <c r="S147" s="59">
        <f t="shared" si="23"/>
        <v>0</v>
      </c>
      <c r="T147" s="59">
        <f t="shared" si="23"/>
        <v>0</v>
      </c>
      <c r="U147" s="59">
        <f t="shared" si="23"/>
        <v>0</v>
      </c>
      <c r="V147" s="55">
        <f t="shared" si="18"/>
        <v>0</v>
      </c>
      <c r="W147" s="55">
        <f t="shared" si="19"/>
        <v>0</v>
      </c>
      <c r="X147" s="55">
        <f t="shared" si="20"/>
        <v>0</v>
      </c>
      <c r="Y147" s="55">
        <f t="shared" si="21"/>
        <v>0</v>
      </c>
      <c r="Z147" s="55">
        <f t="shared" si="22"/>
        <v>0</v>
      </c>
    </row>
    <row r="148" spans="1:27" ht="21" customHeight="1" x14ac:dyDescent="0.25">
      <c r="C148" s="304"/>
      <c r="E148" s="305"/>
      <c r="F148" s="305"/>
      <c r="G148" s="318"/>
      <c r="H148" s="318"/>
      <c r="I148" s="319"/>
      <c r="J148" s="319">
        <f t="shared" si="14"/>
        <v>0</v>
      </c>
      <c r="L148" s="58"/>
      <c r="M148" s="8">
        <f t="shared" si="15"/>
        <v>0</v>
      </c>
      <c r="N148" s="58"/>
      <c r="O148" s="58"/>
      <c r="P148" s="8">
        <f t="shared" si="16"/>
        <v>18</v>
      </c>
      <c r="Q148" s="59">
        <f t="shared" si="23"/>
        <v>0</v>
      </c>
      <c r="R148" s="59">
        <f t="shared" si="23"/>
        <v>0</v>
      </c>
      <c r="S148" s="59">
        <f t="shared" si="23"/>
        <v>0</v>
      </c>
      <c r="T148" s="59">
        <f t="shared" si="23"/>
        <v>0</v>
      </c>
      <c r="U148" s="59">
        <f t="shared" si="23"/>
        <v>0</v>
      </c>
      <c r="V148" s="55">
        <f t="shared" si="18"/>
        <v>0</v>
      </c>
      <c r="W148" s="55">
        <f t="shared" si="19"/>
        <v>0</v>
      </c>
      <c r="X148" s="55">
        <f t="shared" si="20"/>
        <v>0</v>
      </c>
      <c r="Y148" s="55">
        <f t="shared" si="21"/>
        <v>0</v>
      </c>
      <c r="Z148" s="55">
        <f t="shared" si="22"/>
        <v>0</v>
      </c>
    </row>
    <row r="149" spans="1:27" s="101" customFormat="1" ht="21" customHeight="1" x14ac:dyDescent="0.25">
      <c r="A149" s="103"/>
      <c r="B149" s="8"/>
      <c r="C149" s="304"/>
      <c r="D149" s="8"/>
      <c r="E149" s="305"/>
      <c r="F149" s="305"/>
      <c r="G149" s="318"/>
      <c r="H149" s="318"/>
      <c r="I149" s="319"/>
      <c r="J149" s="319">
        <f t="shared" si="14"/>
        <v>0</v>
      </c>
      <c r="K149" s="100"/>
      <c r="L149" s="58"/>
      <c r="M149" s="8">
        <f t="shared" si="15"/>
        <v>0</v>
      </c>
      <c r="N149" s="58"/>
      <c r="O149" s="58"/>
      <c r="P149" s="8">
        <f t="shared" si="16"/>
        <v>18</v>
      </c>
      <c r="Q149" s="59">
        <f t="shared" si="23"/>
        <v>0</v>
      </c>
      <c r="R149" s="59">
        <f t="shared" si="23"/>
        <v>0</v>
      </c>
      <c r="S149" s="59">
        <f t="shared" si="23"/>
        <v>0</v>
      </c>
      <c r="T149" s="59">
        <f t="shared" si="23"/>
        <v>0</v>
      </c>
      <c r="U149" s="59">
        <f t="shared" si="23"/>
        <v>0</v>
      </c>
      <c r="V149" s="55">
        <f t="shared" si="18"/>
        <v>0</v>
      </c>
      <c r="W149" s="55">
        <f t="shared" si="19"/>
        <v>0</v>
      </c>
      <c r="X149" s="55">
        <f t="shared" si="20"/>
        <v>0</v>
      </c>
      <c r="Y149" s="55">
        <f t="shared" si="21"/>
        <v>0</v>
      </c>
      <c r="Z149" s="55">
        <f t="shared" si="22"/>
        <v>0</v>
      </c>
      <c r="AA149" s="100"/>
    </row>
    <row r="150" spans="1:27" ht="21" customHeight="1" x14ac:dyDescent="0.25">
      <c r="C150" s="304"/>
      <c r="E150" s="305"/>
      <c r="F150" s="305"/>
      <c r="G150" s="318"/>
      <c r="H150" s="318"/>
      <c r="I150" s="319"/>
      <c r="J150" s="319">
        <f t="shared" si="14"/>
        <v>0</v>
      </c>
      <c r="L150" s="58"/>
      <c r="M150" s="8">
        <f t="shared" si="15"/>
        <v>0</v>
      </c>
      <c r="N150" s="58"/>
      <c r="O150" s="58"/>
      <c r="P150" s="8">
        <f t="shared" si="16"/>
        <v>18</v>
      </c>
      <c r="Q150" s="59">
        <f t="shared" si="23"/>
        <v>0</v>
      </c>
      <c r="R150" s="59">
        <f t="shared" si="23"/>
        <v>0</v>
      </c>
      <c r="S150" s="59">
        <f t="shared" si="23"/>
        <v>0</v>
      </c>
      <c r="T150" s="59">
        <f t="shared" si="23"/>
        <v>0</v>
      </c>
      <c r="U150" s="59">
        <f t="shared" si="23"/>
        <v>0</v>
      </c>
      <c r="V150" s="55">
        <f t="shared" si="18"/>
        <v>0</v>
      </c>
      <c r="W150" s="55">
        <f t="shared" si="19"/>
        <v>0</v>
      </c>
      <c r="X150" s="55">
        <f t="shared" si="20"/>
        <v>0</v>
      </c>
      <c r="Y150" s="55">
        <f t="shared" si="21"/>
        <v>0</v>
      </c>
      <c r="Z150" s="55">
        <f t="shared" si="22"/>
        <v>0</v>
      </c>
    </row>
    <row r="151" spans="1:27" ht="21" customHeight="1" x14ac:dyDescent="0.25">
      <c r="C151" s="304"/>
      <c r="E151" s="305"/>
      <c r="F151" s="305"/>
      <c r="G151" s="318"/>
      <c r="H151" s="318"/>
      <c r="I151" s="319"/>
      <c r="J151" s="319">
        <f t="shared" si="14"/>
        <v>0</v>
      </c>
      <c r="L151" s="58"/>
      <c r="M151" s="8">
        <f t="shared" si="15"/>
        <v>0</v>
      </c>
      <c r="N151" s="58"/>
      <c r="O151" s="58"/>
      <c r="P151" s="8">
        <f t="shared" si="16"/>
        <v>18</v>
      </c>
      <c r="Q151" s="59">
        <f t="shared" si="23"/>
        <v>0</v>
      </c>
      <c r="R151" s="59">
        <f t="shared" si="23"/>
        <v>0</v>
      </c>
      <c r="S151" s="59">
        <f t="shared" si="23"/>
        <v>0</v>
      </c>
      <c r="T151" s="59">
        <f t="shared" si="23"/>
        <v>0</v>
      </c>
      <c r="U151" s="59">
        <f t="shared" si="23"/>
        <v>0</v>
      </c>
      <c r="V151" s="55">
        <f t="shared" si="18"/>
        <v>0</v>
      </c>
      <c r="W151" s="55">
        <f t="shared" si="19"/>
        <v>0</v>
      </c>
      <c r="X151" s="55">
        <f t="shared" si="20"/>
        <v>0</v>
      </c>
      <c r="Y151" s="55">
        <f t="shared" si="21"/>
        <v>0</v>
      </c>
      <c r="Z151" s="55">
        <f t="shared" si="22"/>
        <v>0</v>
      </c>
    </row>
    <row r="152" spans="1:27" ht="21" customHeight="1" x14ac:dyDescent="0.25">
      <c r="C152" s="304"/>
      <c r="D152" s="189"/>
      <c r="E152" s="305"/>
      <c r="F152" s="305"/>
      <c r="G152" s="318"/>
      <c r="H152" s="318"/>
      <c r="I152" s="319"/>
      <c r="J152" s="319">
        <f t="shared" si="14"/>
        <v>0</v>
      </c>
      <c r="L152" s="58"/>
      <c r="M152" s="8">
        <f t="shared" si="15"/>
        <v>0</v>
      </c>
      <c r="N152" s="58"/>
      <c r="O152" s="58"/>
      <c r="P152" s="8">
        <f t="shared" si="16"/>
        <v>18</v>
      </c>
      <c r="Q152" s="59">
        <f t="shared" si="23"/>
        <v>0</v>
      </c>
      <c r="R152" s="59">
        <f t="shared" si="23"/>
        <v>0</v>
      </c>
      <c r="S152" s="59">
        <f t="shared" si="23"/>
        <v>0</v>
      </c>
      <c r="T152" s="59">
        <f t="shared" si="23"/>
        <v>0</v>
      </c>
      <c r="U152" s="59">
        <f t="shared" si="23"/>
        <v>0</v>
      </c>
      <c r="V152" s="55">
        <f t="shared" si="18"/>
        <v>0</v>
      </c>
      <c r="W152" s="55">
        <f t="shared" si="19"/>
        <v>0</v>
      </c>
      <c r="X152" s="55">
        <f t="shared" si="20"/>
        <v>0</v>
      </c>
      <c r="Y152" s="55">
        <f t="shared" si="21"/>
        <v>0</v>
      </c>
      <c r="Z152" s="55">
        <f t="shared" si="22"/>
        <v>0</v>
      </c>
    </row>
    <row r="153" spans="1:27" ht="21" customHeight="1" x14ac:dyDescent="0.25">
      <c r="C153" s="304"/>
      <c r="E153" s="305"/>
      <c r="F153" s="305"/>
      <c r="G153" s="318"/>
      <c r="H153" s="318"/>
      <c r="I153" s="319"/>
      <c r="J153" s="319">
        <f t="shared" si="14"/>
        <v>0</v>
      </c>
      <c r="L153" s="58"/>
      <c r="M153" s="8">
        <f t="shared" si="15"/>
        <v>0</v>
      </c>
      <c r="N153" s="58"/>
      <c r="O153" s="58"/>
      <c r="P153" s="8">
        <f t="shared" si="16"/>
        <v>18</v>
      </c>
      <c r="Q153" s="59">
        <f t="shared" si="23"/>
        <v>0</v>
      </c>
      <c r="R153" s="59">
        <f t="shared" si="23"/>
        <v>0</v>
      </c>
      <c r="S153" s="59">
        <f t="shared" si="23"/>
        <v>0</v>
      </c>
      <c r="T153" s="59">
        <f t="shared" si="23"/>
        <v>0</v>
      </c>
      <c r="U153" s="59">
        <f t="shared" si="23"/>
        <v>0</v>
      </c>
      <c r="V153" s="55">
        <f t="shared" si="18"/>
        <v>0</v>
      </c>
      <c r="W153" s="55">
        <f t="shared" si="19"/>
        <v>0</v>
      </c>
      <c r="X153" s="55">
        <f t="shared" si="20"/>
        <v>0</v>
      </c>
      <c r="Y153" s="55">
        <f t="shared" si="21"/>
        <v>0</v>
      </c>
      <c r="Z153" s="55">
        <f t="shared" si="22"/>
        <v>0</v>
      </c>
    </row>
    <row r="154" spans="1:27" ht="21" customHeight="1" x14ac:dyDescent="0.25">
      <c r="C154" s="304"/>
      <c r="E154" s="305"/>
      <c r="F154" s="305"/>
      <c r="G154" s="318"/>
      <c r="H154" s="318"/>
      <c r="I154" s="319"/>
      <c r="J154" s="319">
        <f t="shared" si="14"/>
        <v>0</v>
      </c>
      <c r="L154" s="58"/>
      <c r="M154" s="8">
        <f t="shared" si="15"/>
        <v>0</v>
      </c>
      <c r="N154" s="58"/>
      <c r="O154" s="58"/>
      <c r="P154" s="8">
        <f t="shared" si="16"/>
        <v>18</v>
      </c>
      <c r="Q154" s="59">
        <f t="shared" si="23"/>
        <v>0</v>
      </c>
      <c r="R154" s="59">
        <f t="shared" si="23"/>
        <v>0</v>
      </c>
      <c r="S154" s="59">
        <f t="shared" si="23"/>
        <v>0</v>
      </c>
      <c r="T154" s="59">
        <f t="shared" si="23"/>
        <v>0</v>
      </c>
      <c r="U154" s="59">
        <f t="shared" si="23"/>
        <v>0</v>
      </c>
      <c r="V154" s="55">
        <f t="shared" si="18"/>
        <v>0</v>
      </c>
      <c r="W154" s="55">
        <f t="shared" si="19"/>
        <v>0</v>
      </c>
      <c r="X154" s="55">
        <f t="shared" si="20"/>
        <v>0</v>
      </c>
      <c r="Y154" s="55">
        <f t="shared" si="21"/>
        <v>0</v>
      </c>
      <c r="Z154" s="55">
        <f t="shared" si="22"/>
        <v>0</v>
      </c>
    </row>
    <row r="155" spans="1:27" ht="21" customHeight="1" x14ac:dyDescent="0.25">
      <c r="C155" s="304"/>
      <c r="E155" s="305"/>
      <c r="F155" s="305"/>
      <c r="G155" s="318"/>
      <c r="H155" s="318"/>
      <c r="I155" s="319"/>
      <c r="J155" s="319">
        <f t="shared" si="14"/>
        <v>0</v>
      </c>
      <c r="L155" s="58"/>
      <c r="M155" s="8">
        <f t="shared" si="15"/>
        <v>0</v>
      </c>
      <c r="N155" s="58"/>
      <c r="O155" s="58"/>
      <c r="P155" s="8">
        <f t="shared" si="16"/>
        <v>18</v>
      </c>
      <c r="Q155" s="59">
        <f t="shared" si="23"/>
        <v>0</v>
      </c>
      <c r="R155" s="59">
        <f t="shared" si="23"/>
        <v>0</v>
      </c>
      <c r="S155" s="59">
        <f t="shared" si="23"/>
        <v>0</v>
      </c>
      <c r="T155" s="59">
        <f t="shared" si="23"/>
        <v>0</v>
      </c>
      <c r="U155" s="59">
        <f t="shared" si="23"/>
        <v>0</v>
      </c>
      <c r="V155" s="55">
        <f t="shared" si="18"/>
        <v>0</v>
      </c>
      <c r="W155" s="55">
        <f t="shared" si="19"/>
        <v>0</v>
      </c>
      <c r="X155" s="55">
        <f t="shared" si="20"/>
        <v>0</v>
      </c>
      <c r="Y155" s="55">
        <f t="shared" si="21"/>
        <v>0</v>
      </c>
      <c r="Z155" s="55">
        <f t="shared" si="22"/>
        <v>0</v>
      </c>
    </row>
    <row r="156" spans="1:27" s="101" customFormat="1" ht="21" customHeight="1" x14ac:dyDescent="0.25">
      <c r="A156" s="103"/>
      <c r="B156" s="8"/>
      <c r="C156" s="304"/>
      <c r="D156" s="8"/>
      <c r="E156" s="307"/>
      <c r="F156" s="305"/>
      <c r="G156" s="318"/>
      <c r="H156" s="318"/>
      <c r="I156" s="318"/>
      <c r="J156" s="319">
        <f t="shared" si="14"/>
        <v>0</v>
      </c>
      <c r="K156" s="100"/>
      <c r="L156" s="113"/>
      <c r="M156" s="8">
        <f t="shared" si="15"/>
        <v>0</v>
      </c>
      <c r="N156" s="58"/>
      <c r="O156" s="58"/>
      <c r="P156" s="8">
        <f t="shared" si="16"/>
        <v>18</v>
      </c>
      <c r="Q156" s="59">
        <f t="shared" si="23"/>
        <v>0</v>
      </c>
      <c r="R156" s="59">
        <f t="shared" si="23"/>
        <v>0</v>
      </c>
      <c r="S156" s="59">
        <f t="shared" si="23"/>
        <v>0</v>
      </c>
      <c r="T156" s="59">
        <f t="shared" si="23"/>
        <v>0</v>
      </c>
      <c r="U156" s="59">
        <f t="shared" si="23"/>
        <v>0</v>
      </c>
      <c r="V156" s="55">
        <f t="shared" si="18"/>
        <v>0</v>
      </c>
      <c r="W156" s="55">
        <f t="shared" si="19"/>
        <v>0</v>
      </c>
      <c r="X156" s="55">
        <f t="shared" si="20"/>
        <v>0</v>
      </c>
      <c r="Y156" s="55">
        <f t="shared" si="21"/>
        <v>0</v>
      </c>
      <c r="Z156" s="55">
        <f t="shared" si="22"/>
        <v>0</v>
      </c>
      <c r="AA156" s="100"/>
    </row>
    <row r="157" spans="1:27" ht="21" customHeight="1" x14ac:dyDescent="0.25">
      <c r="C157" s="304"/>
      <c r="E157" s="305"/>
      <c r="F157" s="305"/>
      <c r="G157" s="318"/>
      <c r="H157" s="318"/>
      <c r="I157" s="319"/>
      <c r="J157" s="319">
        <f t="shared" ref="J157:J192" si="24">+IF(D157=1,(G157-H157-I157),IF(D157=2,(G157-H157-I157),0))</f>
        <v>0</v>
      </c>
      <c r="L157" s="58"/>
      <c r="M157" s="8">
        <f t="shared" si="15"/>
        <v>0</v>
      </c>
      <c r="N157" s="58"/>
      <c r="O157" s="58"/>
      <c r="P157" s="8">
        <f t="shared" si="16"/>
        <v>18</v>
      </c>
      <c r="Q157" s="59">
        <f t="shared" si="23"/>
        <v>0</v>
      </c>
      <c r="R157" s="59">
        <f t="shared" si="23"/>
        <v>0</v>
      </c>
      <c r="S157" s="59">
        <f t="shared" si="23"/>
        <v>0</v>
      </c>
      <c r="T157" s="59">
        <f t="shared" si="23"/>
        <v>0</v>
      </c>
      <c r="U157" s="59">
        <f t="shared" si="23"/>
        <v>0</v>
      </c>
      <c r="V157" s="55">
        <f t="shared" si="18"/>
        <v>0</v>
      </c>
      <c r="W157" s="55">
        <f t="shared" si="19"/>
        <v>0</v>
      </c>
      <c r="X157" s="55">
        <f t="shared" si="20"/>
        <v>0</v>
      </c>
      <c r="Y157" s="55">
        <f t="shared" si="21"/>
        <v>0</v>
      </c>
      <c r="Z157" s="55">
        <f t="shared" si="22"/>
        <v>0</v>
      </c>
    </row>
    <row r="158" spans="1:27" ht="21" customHeight="1" x14ac:dyDescent="0.25">
      <c r="C158" s="304"/>
      <c r="E158" s="305"/>
      <c r="F158" s="305"/>
      <c r="G158" s="318"/>
      <c r="H158" s="318"/>
      <c r="I158" s="319"/>
      <c r="J158" s="319">
        <f t="shared" si="24"/>
        <v>0</v>
      </c>
      <c r="L158" s="58"/>
      <c r="M158" s="8">
        <f t="shared" ref="M158:M192" si="25">+L158*12</f>
        <v>0</v>
      </c>
      <c r="N158" s="58"/>
      <c r="O158" s="58"/>
      <c r="P158" s="8">
        <f t="shared" ref="P158:P192" si="26">+N158+O158+18</f>
        <v>18</v>
      </c>
      <c r="Q158" s="59">
        <f t="shared" ref="Q158:U192" si="27">IFERROR(IF(AND((Q$194-$P158)/$M158&gt;0,(Q$194-$P158)/$M158&lt;1),(Q$194-$P158)/$M158,IF((Q$194-$P158)/$M158&gt;0,1,0)),0)</f>
        <v>0</v>
      </c>
      <c r="R158" s="59">
        <f t="shared" si="27"/>
        <v>0</v>
      </c>
      <c r="S158" s="59">
        <f t="shared" si="27"/>
        <v>0</v>
      </c>
      <c r="T158" s="59">
        <f t="shared" si="27"/>
        <v>0</v>
      </c>
      <c r="U158" s="59">
        <f t="shared" si="27"/>
        <v>0</v>
      </c>
      <c r="V158" s="55">
        <f t="shared" ref="V158:V192" si="28">Q158*($G158-$H158)</f>
        <v>0</v>
      </c>
      <c r="W158" s="55">
        <f t="shared" ref="W158:W192" si="29">R158*($G158-$H158)-V158</f>
        <v>0</v>
      </c>
      <c r="X158" s="55">
        <f t="shared" ref="X158:X192" si="30">S158*($G158-$H158)-SUM(V158:W158)</f>
        <v>0</v>
      </c>
      <c r="Y158" s="55">
        <f t="shared" ref="Y158:Y192" si="31">T158*($G158-$H158)-SUM(V158:X158)</f>
        <v>0</v>
      </c>
      <c r="Z158" s="55">
        <f t="shared" ref="Z158:Z192" si="32">U158*($G158-$H158)-SUM(V158:Y158)</f>
        <v>0</v>
      </c>
    </row>
    <row r="159" spans="1:27" ht="21" customHeight="1" x14ac:dyDescent="0.25">
      <c r="C159" s="304"/>
      <c r="E159" s="305"/>
      <c r="F159" s="305"/>
      <c r="G159" s="318"/>
      <c r="H159" s="318"/>
      <c r="I159" s="319"/>
      <c r="J159" s="319">
        <f t="shared" si="24"/>
        <v>0</v>
      </c>
      <c r="L159" s="58"/>
      <c r="M159" s="8">
        <f t="shared" si="25"/>
        <v>0</v>
      </c>
      <c r="N159" s="58"/>
      <c r="O159" s="58"/>
      <c r="P159" s="8">
        <f t="shared" si="26"/>
        <v>18</v>
      </c>
      <c r="Q159" s="59">
        <f t="shared" si="27"/>
        <v>0</v>
      </c>
      <c r="R159" s="59">
        <f t="shared" si="27"/>
        <v>0</v>
      </c>
      <c r="S159" s="59">
        <f t="shared" si="27"/>
        <v>0</v>
      </c>
      <c r="T159" s="59">
        <f t="shared" si="27"/>
        <v>0</v>
      </c>
      <c r="U159" s="59">
        <f t="shared" si="27"/>
        <v>0</v>
      </c>
      <c r="V159" s="55">
        <f t="shared" si="28"/>
        <v>0</v>
      </c>
      <c r="W159" s="55">
        <f t="shared" si="29"/>
        <v>0</v>
      </c>
      <c r="X159" s="55">
        <f t="shared" si="30"/>
        <v>0</v>
      </c>
      <c r="Y159" s="55">
        <f t="shared" si="31"/>
        <v>0</v>
      </c>
      <c r="Z159" s="55">
        <f t="shared" si="32"/>
        <v>0</v>
      </c>
    </row>
    <row r="160" spans="1:27" ht="21" customHeight="1" x14ac:dyDescent="0.25">
      <c r="C160" s="304"/>
      <c r="E160" s="305"/>
      <c r="F160" s="305"/>
      <c r="G160" s="318"/>
      <c r="H160" s="318"/>
      <c r="I160" s="319"/>
      <c r="J160" s="319">
        <f t="shared" si="24"/>
        <v>0</v>
      </c>
      <c r="L160" s="58"/>
      <c r="M160" s="8">
        <f t="shared" si="25"/>
        <v>0</v>
      </c>
      <c r="N160" s="58"/>
      <c r="O160" s="58"/>
      <c r="P160" s="8">
        <f t="shared" si="26"/>
        <v>18</v>
      </c>
      <c r="Q160" s="59">
        <f t="shared" si="27"/>
        <v>0</v>
      </c>
      <c r="R160" s="59">
        <f t="shared" si="27"/>
        <v>0</v>
      </c>
      <c r="S160" s="59">
        <f t="shared" si="27"/>
        <v>0</v>
      </c>
      <c r="T160" s="59">
        <f t="shared" si="27"/>
        <v>0</v>
      </c>
      <c r="U160" s="59">
        <f t="shared" si="27"/>
        <v>0</v>
      </c>
      <c r="V160" s="55">
        <f t="shared" si="28"/>
        <v>0</v>
      </c>
      <c r="W160" s="55">
        <f t="shared" si="29"/>
        <v>0</v>
      </c>
      <c r="X160" s="55">
        <f t="shared" si="30"/>
        <v>0</v>
      </c>
      <c r="Y160" s="55">
        <f t="shared" si="31"/>
        <v>0</v>
      </c>
      <c r="Z160" s="55">
        <f t="shared" si="32"/>
        <v>0</v>
      </c>
    </row>
    <row r="161" spans="3:26" ht="21" customHeight="1" x14ac:dyDescent="0.25">
      <c r="C161" s="304"/>
      <c r="E161" s="305"/>
      <c r="F161" s="305"/>
      <c r="G161" s="318"/>
      <c r="H161" s="318"/>
      <c r="I161" s="319"/>
      <c r="J161" s="319">
        <f t="shared" si="24"/>
        <v>0</v>
      </c>
      <c r="L161" s="58"/>
      <c r="M161" s="8">
        <f t="shared" si="25"/>
        <v>0</v>
      </c>
      <c r="N161" s="58"/>
      <c r="O161" s="58"/>
      <c r="P161" s="8">
        <f t="shared" si="26"/>
        <v>18</v>
      </c>
      <c r="Q161" s="59">
        <f t="shared" si="27"/>
        <v>0</v>
      </c>
      <c r="R161" s="59">
        <f t="shared" si="27"/>
        <v>0</v>
      </c>
      <c r="S161" s="59">
        <f t="shared" si="27"/>
        <v>0</v>
      </c>
      <c r="T161" s="59">
        <f t="shared" si="27"/>
        <v>0</v>
      </c>
      <c r="U161" s="59">
        <f t="shared" si="27"/>
        <v>0</v>
      </c>
      <c r="V161" s="55">
        <f t="shared" si="28"/>
        <v>0</v>
      </c>
      <c r="W161" s="55">
        <f t="shared" si="29"/>
        <v>0</v>
      </c>
      <c r="X161" s="55">
        <f t="shared" si="30"/>
        <v>0</v>
      </c>
      <c r="Y161" s="55">
        <f t="shared" si="31"/>
        <v>0</v>
      </c>
      <c r="Z161" s="55">
        <f t="shared" si="32"/>
        <v>0</v>
      </c>
    </row>
    <row r="162" spans="3:26" ht="21" customHeight="1" x14ac:dyDescent="0.25">
      <c r="C162" s="304"/>
      <c r="E162" s="305"/>
      <c r="F162" s="305"/>
      <c r="G162" s="318"/>
      <c r="H162" s="318"/>
      <c r="I162" s="319"/>
      <c r="J162" s="319">
        <f t="shared" si="24"/>
        <v>0</v>
      </c>
      <c r="L162" s="58"/>
      <c r="M162" s="8">
        <f t="shared" si="25"/>
        <v>0</v>
      </c>
      <c r="N162" s="58"/>
      <c r="O162" s="58"/>
      <c r="P162" s="8">
        <f t="shared" si="26"/>
        <v>18</v>
      </c>
      <c r="Q162" s="59">
        <f t="shared" si="27"/>
        <v>0</v>
      </c>
      <c r="R162" s="59">
        <f t="shared" si="27"/>
        <v>0</v>
      </c>
      <c r="S162" s="59">
        <f t="shared" si="27"/>
        <v>0</v>
      </c>
      <c r="T162" s="59">
        <f t="shared" si="27"/>
        <v>0</v>
      </c>
      <c r="U162" s="59">
        <f t="shared" si="27"/>
        <v>0</v>
      </c>
      <c r="V162" s="55">
        <f t="shared" si="28"/>
        <v>0</v>
      </c>
      <c r="W162" s="55">
        <f t="shared" si="29"/>
        <v>0</v>
      </c>
      <c r="X162" s="55">
        <f t="shared" si="30"/>
        <v>0</v>
      </c>
      <c r="Y162" s="55">
        <f t="shared" si="31"/>
        <v>0</v>
      </c>
      <c r="Z162" s="55">
        <f t="shared" si="32"/>
        <v>0</v>
      </c>
    </row>
    <row r="163" spans="3:26" ht="21" customHeight="1" x14ac:dyDescent="0.25">
      <c r="C163" s="304"/>
      <c r="E163" s="305"/>
      <c r="F163" s="305"/>
      <c r="G163" s="318"/>
      <c r="H163" s="318"/>
      <c r="I163" s="319"/>
      <c r="J163" s="319">
        <f t="shared" si="24"/>
        <v>0</v>
      </c>
      <c r="L163" s="58"/>
      <c r="M163" s="8">
        <f t="shared" si="25"/>
        <v>0</v>
      </c>
      <c r="N163" s="58"/>
      <c r="O163" s="58"/>
      <c r="P163" s="8">
        <f t="shared" si="26"/>
        <v>18</v>
      </c>
      <c r="Q163" s="59">
        <f t="shared" si="27"/>
        <v>0</v>
      </c>
      <c r="R163" s="59">
        <f t="shared" si="27"/>
        <v>0</v>
      </c>
      <c r="S163" s="59">
        <f t="shared" si="27"/>
        <v>0</v>
      </c>
      <c r="T163" s="59">
        <f t="shared" si="27"/>
        <v>0</v>
      </c>
      <c r="U163" s="59">
        <f t="shared" si="27"/>
        <v>0</v>
      </c>
      <c r="V163" s="55">
        <f t="shared" si="28"/>
        <v>0</v>
      </c>
      <c r="W163" s="55">
        <f t="shared" si="29"/>
        <v>0</v>
      </c>
      <c r="X163" s="55">
        <f t="shared" si="30"/>
        <v>0</v>
      </c>
      <c r="Y163" s="55">
        <f t="shared" si="31"/>
        <v>0</v>
      </c>
      <c r="Z163" s="55">
        <f t="shared" si="32"/>
        <v>0</v>
      </c>
    </row>
    <row r="164" spans="3:26" ht="21" customHeight="1" x14ac:dyDescent="0.25">
      <c r="C164" s="304"/>
      <c r="E164" s="305"/>
      <c r="F164" s="305"/>
      <c r="G164" s="318"/>
      <c r="H164" s="318"/>
      <c r="I164" s="319"/>
      <c r="J164" s="319">
        <f t="shared" si="24"/>
        <v>0</v>
      </c>
      <c r="K164" s="9"/>
      <c r="L164" s="58"/>
      <c r="M164" s="8">
        <f t="shared" si="25"/>
        <v>0</v>
      </c>
      <c r="N164" s="58"/>
      <c r="O164" s="58"/>
      <c r="P164" s="8">
        <f t="shared" si="26"/>
        <v>18</v>
      </c>
      <c r="Q164" s="59">
        <f t="shared" si="27"/>
        <v>0</v>
      </c>
      <c r="R164" s="59">
        <f t="shared" si="27"/>
        <v>0</v>
      </c>
      <c r="S164" s="59">
        <f t="shared" si="27"/>
        <v>0</v>
      </c>
      <c r="T164" s="59">
        <f t="shared" si="27"/>
        <v>0</v>
      </c>
      <c r="U164" s="59">
        <f t="shared" si="27"/>
        <v>0</v>
      </c>
      <c r="V164" s="55">
        <f t="shared" si="28"/>
        <v>0</v>
      </c>
      <c r="W164" s="55">
        <f t="shared" si="29"/>
        <v>0</v>
      </c>
      <c r="X164" s="55">
        <f t="shared" si="30"/>
        <v>0</v>
      </c>
      <c r="Y164" s="55">
        <f t="shared" si="31"/>
        <v>0</v>
      </c>
      <c r="Z164" s="55">
        <f t="shared" si="32"/>
        <v>0</v>
      </c>
    </row>
    <row r="165" spans="3:26" ht="21" customHeight="1" x14ac:dyDescent="0.25">
      <c r="C165" s="304"/>
      <c r="E165" s="305"/>
      <c r="F165" s="305"/>
      <c r="G165" s="318"/>
      <c r="H165" s="318"/>
      <c r="I165" s="319"/>
      <c r="J165" s="319">
        <f t="shared" si="24"/>
        <v>0</v>
      </c>
      <c r="L165" s="58"/>
      <c r="M165" s="8">
        <f t="shared" si="25"/>
        <v>0</v>
      </c>
      <c r="N165" s="58"/>
      <c r="O165" s="58"/>
      <c r="P165" s="8">
        <f t="shared" si="26"/>
        <v>18</v>
      </c>
      <c r="Q165" s="59">
        <f t="shared" si="27"/>
        <v>0</v>
      </c>
      <c r="R165" s="59">
        <f t="shared" si="27"/>
        <v>0</v>
      </c>
      <c r="S165" s="59">
        <f t="shared" si="27"/>
        <v>0</v>
      </c>
      <c r="T165" s="59">
        <f t="shared" si="27"/>
        <v>0</v>
      </c>
      <c r="U165" s="59">
        <f t="shared" si="27"/>
        <v>0</v>
      </c>
      <c r="V165" s="55">
        <f t="shared" si="28"/>
        <v>0</v>
      </c>
      <c r="W165" s="55">
        <f t="shared" si="29"/>
        <v>0</v>
      </c>
      <c r="X165" s="55">
        <f t="shared" si="30"/>
        <v>0</v>
      </c>
      <c r="Y165" s="55">
        <f t="shared" si="31"/>
        <v>0</v>
      </c>
      <c r="Z165" s="55">
        <f t="shared" si="32"/>
        <v>0</v>
      </c>
    </row>
    <row r="166" spans="3:26" ht="21" customHeight="1" x14ac:dyDescent="0.25">
      <c r="C166" s="304"/>
      <c r="E166" s="305"/>
      <c r="F166" s="305"/>
      <c r="G166" s="319"/>
      <c r="H166" s="318"/>
      <c r="I166" s="319"/>
      <c r="J166" s="319">
        <f t="shared" si="24"/>
        <v>0</v>
      </c>
      <c r="L166" s="58"/>
      <c r="M166" s="8">
        <f t="shared" si="25"/>
        <v>0</v>
      </c>
      <c r="N166" s="58"/>
      <c r="O166" s="58"/>
      <c r="P166" s="8">
        <f t="shared" si="26"/>
        <v>18</v>
      </c>
      <c r="Q166" s="59">
        <f t="shared" si="27"/>
        <v>0</v>
      </c>
      <c r="R166" s="59">
        <f t="shared" si="27"/>
        <v>0</v>
      </c>
      <c r="S166" s="59">
        <f t="shared" si="27"/>
        <v>0</v>
      </c>
      <c r="T166" s="59">
        <f t="shared" si="27"/>
        <v>0</v>
      </c>
      <c r="U166" s="59">
        <f t="shared" si="27"/>
        <v>0</v>
      </c>
      <c r="V166" s="55">
        <f t="shared" si="28"/>
        <v>0</v>
      </c>
      <c r="W166" s="55">
        <f t="shared" si="29"/>
        <v>0</v>
      </c>
      <c r="X166" s="55">
        <f t="shared" si="30"/>
        <v>0</v>
      </c>
      <c r="Y166" s="55">
        <f t="shared" si="31"/>
        <v>0</v>
      </c>
      <c r="Z166" s="55">
        <f t="shared" si="32"/>
        <v>0</v>
      </c>
    </row>
    <row r="167" spans="3:26" ht="21" customHeight="1" x14ac:dyDescent="0.25">
      <c r="C167" s="304"/>
      <c r="E167" s="307"/>
      <c r="F167" s="305"/>
      <c r="G167" s="321"/>
      <c r="H167" s="318"/>
      <c r="I167" s="318"/>
      <c r="J167" s="319">
        <f t="shared" si="24"/>
        <v>0</v>
      </c>
      <c r="L167" s="113"/>
      <c r="M167" s="8">
        <f t="shared" si="25"/>
        <v>0</v>
      </c>
      <c r="N167" s="58"/>
      <c r="O167" s="58"/>
      <c r="P167" s="8">
        <f t="shared" si="26"/>
        <v>18</v>
      </c>
      <c r="Q167" s="59">
        <f t="shared" si="27"/>
        <v>0</v>
      </c>
      <c r="R167" s="59">
        <f t="shared" si="27"/>
        <v>0</v>
      </c>
      <c r="S167" s="59">
        <f t="shared" si="27"/>
        <v>0</v>
      </c>
      <c r="T167" s="59">
        <f t="shared" si="27"/>
        <v>0</v>
      </c>
      <c r="U167" s="59">
        <f t="shared" si="27"/>
        <v>0</v>
      </c>
      <c r="V167" s="55">
        <f t="shared" si="28"/>
        <v>0</v>
      </c>
      <c r="W167" s="55">
        <f t="shared" si="29"/>
        <v>0</v>
      </c>
      <c r="X167" s="55">
        <f t="shared" si="30"/>
        <v>0</v>
      </c>
      <c r="Y167" s="55">
        <f t="shared" si="31"/>
        <v>0</v>
      </c>
      <c r="Z167" s="55">
        <f t="shared" si="32"/>
        <v>0</v>
      </c>
    </row>
    <row r="168" spans="3:26" ht="21" customHeight="1" x14ac:dyDescent="0.25">
      <c r="C168" s="304"/>
      <c r="E168" s="307"/>
      <c r="F168" s="305"/>
      <c r="G168" s="321"/>
      <c r="H168" s="318"/>
      <c r="I168" s="318"/>
      <c r="J168" s="319">
        <f t="shared" si="24"/>
        <v>0</v>
      </c>
      <c r="L168" s="113"/>
      <c r="M168" s="8">
        <f t="shared" si="25"/>
        <v>0</v>
      </c>
      <c r="N168" s="58"/>
      <c r="O168" s="58"/>
      <c r="P168" s="8">
        <f t="shared" si="26"/>
        <v>18</v>
      </c>
      <c r="Q168" s="59">
        <f t="shared" si="27"/>
        <v>0</v>
      </c>
      <c r="R168" s="59">
        <f t="shared" si="27"/>
        <v>0</v>
      </c>
      <c r="S168" s="59">
        <f t="shared" si="27"/>
        <v>0</v>
      </c>
      <c r="T168" s="59">
        <f t="shared" si="27"/>
        <v>0</v>
      </c>
      <c r="U168" s="59">
        <f t="shared" si="27"/>
        <v>0</v>
      </c>
      <c r="V168" s="55">
        <f t="shared" si="28"/>
        <v>0</v>
      </c>
      <c r="W168" s="55">
        <f t="shared" si="29"/>
        <v>0</v>
      </c>
      <c r="X168" s="55">
        <f t="shared" si="30"/>
        <v>0</v>
      </c>
      <c r="Y168" s="55">
        <f t="shared" si="31"/>
        <v>0</v>
      </c>
      <c r="Z168" s="55">
        <f t="shared" si="32"/>
        <v>0</v>
      </c>
    </row>
    <row r="169" spans="3:26" ht="21" customHeight="1" x14ac:dyDescent="0.25">
      <c r="C169" s="304"/>
      <c r="E169" s="307"/>
      <c r="F169" s="305"/>
      <c r="G169" s="321"/>
      <c r="H169" s="318"/>
      <c r="I169" s="318"/>
      <c r="J169" s="319">
        <f t="shared" si="24"/>
        <v>0</v>
      </c>
      <c r="L169" s="113"/>
      <c r="M169" s="8">
        <f t="shared" si="25"/>
        <v>0</v>
      </c>
      <c r="N169" s="58"/>
      <c r="O169" s="58"/>
      <c r="P169" s="8">
        <f t="shared" si="26"/>
        <v>18</v>
      </c>
      <c r="Q169" s="59">
        <f t="shared" si="27"/>
        <v>0</v>
      </c>
      <c r="R169" s="59">
        <f t="shared" si="27"/>
        <v>0</v>
      </c>
      <c r="S169" s="59">
        <f t="shared" si="27"/>
        <v>0</v>
      </c>
      <c r="T169" s="59">
        <f t="shared" si="27"/>
        <v>0</v>
      </c>
      <c r="U169" s="59">
        <f t="shared" si="27"/>
        <v>0</v>
      </c>
      <c r="V169" s="55">
        <f t="shared" si="28"/>
        <v>0</v>
      </c>
      <c r="W169" s="55">
        <f t="shared" si="29"/>
        <v>0</v>
      </c>
      <c r="X169" s="55">
        <f t="shared" si="30"/>
        <v>0</v>
      </c>
      <c r="Y169" s="55">
        <f t="shared" si="31"/>
        <v>0</v>
      </c>
      <c r="Z169" s="55">
        <f t="shared" si="32"/>
        <v>0</v>
      </c>
    </row>
    <row r="170" spans="3:26" ht="21" customHeight="1" x14ac:dyDescent="0.25">
      <c r="C170" s="304"/>
      <c r="E170" s="307"/>
      <c r="F170" s="305"/>
      <c r="G170" s="321"/>
      <c r="H170" s="318"/>
      <c r="I170" s="318"/>
      <c r="J170" s="319">
        <f t="shared" si="24"/>
        <v>0</v>
      </c>
      <c r="L170" s="113"/>
      <c r="M170" s="8">
        <f t="shared" si="25"/>
        <v>0</v>
      </c>
      <c r="N170" s="58"/>
      <c r="O170" s="58"/>
      <c r="P170" s="8">
        <f t="shared" si="26"/>
        <v>18</v>
      </c>
      <c r="Q170" s="59">
        <f t="shared" si="27"/>
        <v>0</v>
      </c>
      <c r="R170" s="59">
        <f t="shared" si="27"/>
        <v>0</v>
      </c>
      <c r="S170" s="59">
        <f t="shared" si="27"/>
        <v>0</v>
      </c>
      <c r="T170" s="59">
        <f t="shared" si="27"/>
        <v>0</v>
      </c>
      <c r="U170" s="59">
        <f t="shared" si="27"/>
        <v>0</v>
      </c>
      <c r="V170" s="55">
        <f t="shared" si="28"/>
        <v>0</v>
      </c>
      <c r="W170" s="55">
        <f t="shared" si="29"/>
        <v>0</v>
      </c>
      <c r="X170" s="55">
        <f t="shared" si="30"/>
        <v>0</v>
      </c>
      <c r="Y170" s="55">
        <f t="shared" si="31"/>
        <v>0</v>
      </c>
      <c r="Z170" s="55">
        <f t="shared" si="32"/>
        <v>0</v>
      </c>
    </row>
    <row r="171" spans="3:26" ht="21" customHeight="1" x14ac:dyDescent="0.25">
      <c r="C171" s="304"/>
      <c r="D171" s="189"/>
      <c r="E171" s="305"/>
      <c r="F171" s="305"/>
      <c r="G171" s="318"/>
      <c r="H171" s="318"/>
      <c r="I171" s="319"/>
      <c r="J171" s="319">
        <f t="shared" si="24"/>
        <v>0</v>
      </c>
      <c r="L171" s="58"/>
      <c r="M171" s="8">
        <f t="shared" si="25"/>
        <v>0</v>
      </c>
      <c r="N171" s="58"/>
      <c r="O171" s="58"/>
      <c r="P171" s="8">
        <f t="shared" si="26"/>
        <v>18</v>
      </c>
      <c r="Q171" s="59">
        <f t="shared" si="27"/>
        <v>0</v>
      </c>
      <c r="R171" s="59">
        <f t="shared" si="27"/>
        <v>0</v>
      </c>
      <c r="S171" s="59">
        <f t="shared" si="27"/>
        <v>0</v>
      </c>
      <c r="T171" s="59">
        <f t="shared" si="27"/>
        <v>0</v>
      </c>
      <c r="U171" s="59">
        <f t="shared" si="27"/>
        <v>0</v>
      </c>
      <c r="V171" s="55">
        <f t="shared" si="28"/>
        <v>0</v>
      </c>
      <c r="W171" s="55">
        <f t="shared" si="29"/>
        <v>0</v>
      </c>
      <c r="X171" s="55">
        <f t="shared" si="30"/>
        <v>0</v>
      </c>
      <c r="Y171" s="55">
        <f t="shared" si="31"/>
        <v>0</v>
      </c>
      <c r="Z171" s="55">
        <f t="shared" si="32"/>
        <v>0</v>
      </c>
    </row>
    <row r="172" spans="3:26" ht="21" customHeight="1" x14ac:dyDescent="0.25">
      <c r="C172" s="304"/>
      <c r="E172" s="305"/>
      <c r="F172" s="305"/>
      <c r="G172" s="318"/>
      <c r="H172" s="318"/>
      <c r="I172" s="319"/>
      <c r="J172" s="319">
        <f t="shared" si="24"/>
        <v>0</v>
      </c>
      <c r="L172" s="58"/>
      <c r="M172" s="8">
        <f t="shared" si="25"/>
        <v>0</v>
      </c>
      <c r="N172" s="58"/>
      <c r="O172" s="58"/>
      <c r="P172" s="8">
        <f t="shared" si="26"/>
        <v>18</v>
      </c>
      <c r="Q172" s="59">
        <f t="shared" si="27"/>
        <v>0</v>
      </c>
      <c r="R172" s="59">
        <f t="shared" si="27"/>
        <v>0</v>
      </c>
      <c r="S172" s="59">
        <f t="shared" si="27"/>
        <v>0</v>
      </c>
      <c r="T172" s="59">
        <f t="shared" si="27"/>
        <v>0</v>
      </c>
      <c r="U172" s="59">
        <f t="shared" si="27"/>
        <v>0</v>
      </c>
      <c r="V172" s="55">
        <f t="shared" si="28"/>
        <v>0</v>
      </c>
      <c r="W172" s="55">
        <f t="shared" si="29"/>
        <v>0</v>
      </c>
      <c r="X172" s="55">
        <f t="shared" si="30"/>
        <v>0</v>
      </c>
      <c r="Y172" s="55">
        <f t="shared" si="31"/>
        <v>0</v>
      </c>
      <c r="Z172" s="55">
        <f t="shared" si="32"/>
        <v>0</v>
      </c>
    </row>
    <row r="173" spans="3:26" ht="21" customHeight="1" x14ac:dyDescent="0.25">
      <c r="C173" s="304"/>
      <c r="E173" s="305"/>
      <c r="F173" s="305"/>
      <c r="G173" s="318"/>
      <c r="H173" s="318"/>
      <c r="I173" s="319"/>
      <c r="J173" s="319">
        <f t="shared" si="24"/>
        <v>0</v>
      </c>
      <c r="L173" s="58"/>
      <c r="M173" s="8">
        <f t="shared" si="25"/>
        <v>0</v>
      </c>
      <c r="N173" s="58"/>
      <c r="O173" s="58"/>
      <c r="P173" s="8">
        <f t="shared" si="26"/>
        <v>18</v>
      </c>
      <c r="Q173" s="59">
        <f t="shared" si="27"/>
        <v>0</v>
      </c>
      <c r="R173" s="59">
        <f t="shared" si="27"/>
        <v>0</v>
      </c>
      <c r="S173" s="59">
        <f t="shared" si="27"/>
        <v>0</v>
      </c>
      <c r="T173" s="59">
        <f t="shared" si="27"/>
        <v>0</v>
      </c>
      <c r="U173" s="59">
        <f t="shared" si="27"/>
        <v>0</v>
      </c>
      <c r="V173" s="55">
        <f t="shared" si="28"/>
        <v>0</v>
      </c>
      <c r="W173" s="55">
        <f t="shared" si="29"/>
        <v>0</v>
      </c>
      <c r="X173" s="55">
        <f t="shared" si="30"/>
        <v>0</v>
      </c>
      <c r="Y173" s="55">
        <f t="shared" si="31"/>
        <v>0</v>
      </c>
      <c r="Z173" s="55">
        <f t="shared" si="32"/>
        <v>0</v>
      </c>
    </row>
    <row r="174" spans="3:26" ht="21" customHeight="1" x14ac:dyDescent="0.25">
      <c r="C174" s="304"/>
      <c r="E174" s="305"/>
      <c r="F174" s="305"/>
      <c r="G174" s="318"/>
      <c r="H174" s="318"/>
      <c r="I174" s="319"/>
      <c r="J174" s="319">
        <f t="shared" si="24"/>
        <v>0</v>
      </c>
      <c r="L174" s="58"/>
      <c r="M174" s="8">
        <f t="shared" si="25"/>
        <v>0</v>
      </c>
      <c r="N174" s="58"/>
      <c r="O174" s="58"/>
      <c r="P174" s="8">
        <f t="shared" si="26"/>
        <v>18</v>
      </c>
      <c r="Q174" s="59">
        <f t="shared" si="27"/>
        <v>0</v>
      </c>
      <c r="R174" s="59">
        <f t="shared" si="27"/>
        <v>0</v>
      </c>
      <c r="S174" s="59">
        <f t="shared" si="27"/>
        <v>0</v>
      </c>
      <c r="T174" s="59">
        <f t="shared" si="27"/>
        <v>0</v>
      </c>
      <c r="U174" s="59">
        <f t="shared" si="27"/>
        <v>0</v>
      </c>
      <c r="V174" s="55">
        <f t="shared" si="28"/>
        <v>0</v>
      </c>
      <c r="W174" s="55">
        <f t="shared" si="29"/>
        <v>0</v>
      </c>
      <c r="X174" s="55">
        <f t="shared" si="30"/>
        <v>0</v>
      </c>
      <c r="Y174" s="55">
        <f t="shared" si="31"/>
        <v>0</v>
      </c>
      <c r="Z174" s="55">
        <f t="shared" si="32"/>
        <v>0</v>
      </c>
    </row>
    <row r="175" spans="3:26" ht="21" customHeight="1" x14ac:dyDescent="0.25">
      <c r="C175" s="304"/>
      <c r="E175" s="305"/>
      <c r="F175" s="305"/>
      <c r="G175" s="318"/>
      <c r="H175" s="318"/>
      <c r="I175" s="319"/>
      <c r="J175" s="319">
        <f t="shared" si="24"/>
        <v>0</v>
      </c>
      <c r="L175" s="58"/>
      <c r="M175" s="8">
        <f t="shared" si="25"/>
        <v>0</v>
      </c>
      <c r="N175" s="58"/>
      <c r="O175" s="58"/>
      <c r="P175" s="8">
        <f t="shared" si="26"/>
        <v>18</v>
      </c>
      <c r="Q175" s="59">
        <f t="shared" si="27"/>
        <v>0</v>
      </c>
      <c r="R175" s="59">
        <f t="shared" si="27"/>
        <v>0</v>
      </c>
      <c r="S175" s="59">
        <f t="shared" si="27"/>
        <v>0</v>
      </c>
      <c r="T175" s="59">
        <f t="shared" si="27"/>
        <v>0</v>
      </c>
      <c r="U175" s="59">
        <f t="shared" si="27"/>
        <v>0</v>
      </c>
      <c r="V175" s="55">
        <f t="shared" si="28"/>
        <v>0</v>
      </c>
      <c r="W175" s="55">
        <f t="shared" si="29"/>
        <v>0</v>
      </c>
      <c r="X175" s="55">
        <f t="shared" si="30"/>
        <v>0</v>
      </c>
      <c r="Y175" s="55">
        <f t="shared" si="31"/>
        <v>0</v>
      </c>
      <c r="Z175" s="55">
        <f t="shared" si="32"/>
        <v>0</v>
      </c>
    </row>
    <row r="176" spans="3:26" ht="21" customHeight="1" x14ac:dyDescent="0.25">
      <c r="C176" s="304"/>
      <c r="E176" s="305"/>
      <c r="F176" s="305"/>
      <c r="G176" s="318"/>
      <c r="H176" s="318"/>
      <c r="I176" s="319"/>
      <c r="J176" s="319">
        <f t="shared" si="24"/>
        <v>0</v>
      </c>
      <c r="L176" s="58"/>
      <c r="M176" s="8">
        <f t="shared" si="25"/>
        <v>0</v>
      </c>
      <c r="N176" s="58"/>
      <c r="O176" s="58"/>
      <c r="P176" s="8">
        <f t="shared" si="26"/>
        <v>18</v>
      </c>
      <c r="Q176" s="59">
        <f t="shared" si="27"/>
        <v>0</v>
      </c>
      <c r="R176" s="59">
        <f t="shared" si="27"/>
        <v>0</v>
      </c>
      <c r="S176" s="59">
        <f t="shared" si="27"/>
        <v>0</v>
      </c>
      <c r="T176" s="59">
        <f t="shared" si="27"/>
        <v>0</v>
      </c>
      <c r="U176" s="59">
        <f t="shared" si="27"/>
        <v>0</v>
      </c>
      <c r="V176" s="55">
        <f t="shared" si="28"/>
        <v>0</v>
      </c>
      <c r="W176" s="55">
        <f t="shared" si="29"/>
        <v>0</v>
      </c>
      <c r="X176" s="55">
        <f t="shared" si="30"/>
        <v>0</v>
      </c>
      <c r="Y176" s="55">
        <f t="shared" si="31"/>
        <v>0</v>
      </c>
      <c r="Z176" s="55">
        <f t="shared" si="32"/>
        <v>0</v>
      </c>
    </row>
    <row r="177" spans="1:27" ht="21" customHeight="1" x14ac:dyDescent="0.25">
      <c r="C177" s="304"/>
      <c r="E177" s="305"/>
      <c r="F177" s="305"/>
      <c r="G177" s="318"/>
      <c r="H177" s="318"/>
      <c r="I177" s="319"/>
      <c r="J177" s="319">
        <f t="shared" si="24"/>
        <v>0</v>
      </c>
      <c r="L177" s="58"/>
      <c r="M177" s="8">
        <f t="shared" si="25"/>
        <v>0</v>
      </c>
      <c r="N177" s="58"/>
      <c r="O177" s="58"/>
      <c r="P177" s="8">
        <f t="shared" si="26"/>
        <v>18</v>
      </c>
      <c r="Q177" s="59">
        <f t="shared" si="27"/>
        <v>0</v>
      </c>
      <c r="R177" s="59">
        <f t="shared" si="27"/>
        <v>0</v>
      </c>
      <c r="S177" s="59">
        <f t="shared" si="27"/>
        <v>0</v>
      </c>
      <c r="T177" s="59">
        <f t="shared" si="27"/>
        <v>0</v>
      </c>
      <c r="U177" s="59">
        <f t="shared" si="27"/>
        <v>0</v>
      </c>
      <c r="V177" s="55">
        <f t="shared" si="28"/>
        <v>0</v>
      </c>
      <c r="W177" s="55">
        <f t="shared" si="29"/>
        <v>0</v>
      </c>
      <c r="X177" s="55">
        <f t="shared" si="30"/>
        <v>0</v>
      </c>
      <c r="Y177" s="55">
        <f t="shared" si="31"/>
        <v>0</v>
      </c>
      <c r="Z177" s="55">
        <f t="shared" si="32"/>
        <v>0</v>
      </c>
    </row>
    <row r="178" spans="1:27" ht="21" customHeight="1" x14ac:dyDescent="0.25">
      <c r="C178" s="304"/>
      <c r="E178" s="305"/>
      <c r="F178" s="305"/>
      <c r="G178" s="318"/>
      <c r="H178" s="318"/>
      <c r="I178" s="319"/>
      <c r="J178" s="319">
        <f t="shared" si="24"/>
        <v>0</v>
      </c>
      <c r="L178" s="58"/>
      <c r="M178" s="8">
        <f t="shared" si="25"/>
        <v>0</v>
      </c>
      <c r="N178" s="58"/>
      <c r="O178" s="58"/>
      <c r="P178" s="8">
        <f t="shared" si="26"/>
        <v>18</v>
      </c>
      <c r="Q178" s="59">
        <f t="shared" si="27"/>
        <v>0</v>
      </c>
      <c r="R178" s="59">
        <f t="shared" si="27"/>
        <v>0</v>
      </c>
      <c r="S178" s="59">
        <f t="shared" si="27"/>
        <v>0</v>
      </c>
      <c r="T178" s="59">
        <f t="shared" si="27"/>
        <v>0</v>
      </c>
      <c r="U178" s="59">
        <f t="shared" si="27"/>
        <v>0</v>
      </c>
      <c r="V178" s="55">
        <f t="shared" si="28"/>
        <v>0</v>
      </c>
      <c r="W178" s="55">
        <f t="shared" si="29"/>
        <v>0</v>
      </c>
      <c r="X178" s="55">
        <f t="shared" si="30"/>
        <v>0</v>
      </c>
      <c r="Y178" s="55">
        <f t="shared" si="31"/>
        <v>0</v>
      </c>
      <c r="Z178" s="55">
        <f t="shared" si="32"/>
        <v>0</v>
      </c>
    </row>
    <row r="179" spans="1:27" ht="21" customHeight="1" x14ac:dyDescent="0.25">
      <c r="C179" s="304"/>
      <c r="E179" s="305"/>
      <c r="F179" s="305"/>
      <c r="G179" s="318"/>
      <c r="H179" s="318"/>
      <c r="I179" s="319"/>
      <c r="J179" s="319">
        <f t="shared" si="24"/>
        <v>0</v>
      </c>
      <c r="L179" s="58"/>
      <c r="M179" s="8">
        <f t="shared" si="25"/>
        <v>0</v>
      </c>
      <c r="N179" s="58"/>
      <c r="O179" s="58"/>
      <c r="P179" s="8">
        <f t="shared" si="26"/>
        <v>18</v>
      </c>
      <c r="Q179" s="59">
        <f t="shared" si="27"/>
        <v>0</v>
      </c>
      <c r="R179" s="59">
        <f t="shared" si="27"/>
        <v>0</v>
      </c>
      <c r="S179" s="59">
        <f t="shared" si="27"/>
        <v>0</v>
      </c>
      <c r="T179" s="59">
        <f t="shared" si="27"/>
        <v>0</v>
      </c>
      <c r="U179" s="59">
        <f t="shared" si="27"/>
        <v>0</v>
      </c>
      <c r="V179" s="55">
        <f t="shared" si="28"/>
        <v>0</v>
      </c>
      <c r="W179" s="55">
        <f t="shared" si="29"/>
        <v>0</v>
      </c>
      <c r="X179" s="55">
        <f t="shared" si="30"/>
        <v>0</v>
      </c>
      <c r="Y179" s="55">
        <f t="shared" si="31"/>
        <v>0</v>
      </c>
      <c r="Z179" s="55">
        <f t="shared" si="32"/>
        <v>0</v>
      </c>
    </row>
    <row r="180" spans="1:27" s="112" customFormat="1" ht="21" customHeight="1" x14ac:dyDescent="0.25">
      <c r="A180" s="114"/>
      <c r="B180" s="8"/>
      <c r="C180" s="304"/>
      <c r="D180" s="8"/>
      <c r="E180" s="305"/>
      <c r="F180" s="305"/>
      <c r="G180" s="321"/>
      <c r="H180" s="321"/>
      <c r="I180" s="318"/>
      <c r="J180" s="319">
        <f t="shared" si="24"/>
        <v>0</v>
      </c>
      <c r="K180" s="111"/>
      <c r="L180" s="113"/>
      <c r="M180" s="8">
        <f t="shared" si="25"/>
        <v>0</v>
      </c>
      <c r="N180" s="58"/>
      <c r="O180" s="58"/>
      <c r="P180" s="8">
        <f t="shared" si="26"/>
        <v>18</v>
      </c>
      <c r="Q180" s="59">
        <f t="shared" si="27"/>
        <v>0</v>
      </c>
      <c r="R180" s="59">
        <f t="shared" si="27"/>
        <v>0</v>
      </c>
      <c r="S180" s="59">
        <f t="shared" si="27"/>
        <v>0</v>
      </c>
      <c r="T180" s="59">
        <f t="shared" si="27"/>
        <v>0</v>
      </c>
      <c r="U180" s="59">
        <f t="shared" si="27"/>
        <v>0</v>
      </c>
      <c r="V180" s="55">
        <f t="shared" si="28"/>
        <v>0</v>
      </c>
      <c r="W180" s="55">
        <f t="shared" si="29"/>
        <v>0</v>
      </c>
      <c r="X180" s="55">
        <f t="shared" si="30"/>
        <v>0</v>
      </c>
      <c r="Y180" s="55">
        <f t="shared" si="31"/>
        <v>0</v>
      </c>
      <c r="Z180" s="55">
        <f t="shared" si="32"/>
        <v>0</v>
      </c>
      <c r="AA180" s="111"/>
    </row>
    <row r="181" spans="1:27" ht="21" customHeight="1" x14ac:dyDescent="0.25">
      <c r="C181" s="304"/>
      <c r="E181" s="305"/>
      <c r="F181" s="305"/>
      <c r="G181" s="321"/>
      <c r="H181" s="319"/>
      <c r="I181" s="319"/>
      <c r="J181" s="319">
        <f t="shared" si="24"/>
        <v>0</v>
      </c>
      <c r="L181" s="113"/>
      <c r="M181" s="8">
        <f t="shared" si="25"/>
        <v>0</v>
      </c>
      <c r="N181" s="58"/>
      <c r="O181" s="58"/>
      <c r="P181" s="8">
        <f t="shared" si="26"/>
        <v>18</v>
      </c>
      <c r="Q181" s="59">
        <f t="shared" si="27"/>
        <v>0</v>
      </c>
      <c r="R181" s="59">
        <f t="shared" si="27"/>
        <v>0</v>
      </c>
      <c r="S181" s="59">
        <f t="shared" si="27"/>
        <v>0</v>
      </c>
      <c r="T181" s="59">
        <f t="shared" si="27"/>
        <v>0</v>
      </c>
      <c r="U181" s="59">
        <f t="shared" si="27"/>
        <v>0</v>
      </c>
      <c r="V181" s="55">
        <f t="shared" si="28"/>
        <v>0</v>
      </c>
      <c r="W181" s="55">
        <f t="shared" si="29"/>
        <v>0</v>
      </c>
      <c r="X181" s="55">
        <f t="shared" si="30"/>
        <v>0</v>
      </c>
      <c r="Y181" s="55">
        <f t="shared" si="31"/>
        <v>0</v>
      </c>
      <c r="Z181" s="55">
        <f t="shared" si="32"/>
        <v>0</v>
      </c>
    </row>
    <row r="182" spans="1:27" ht="21" customHeight="1" x14ac:dyDescent="0.25">
      <c r="C182" s="304"/>
      <c r="E182" s="305"/>
      <c r="F182" s="305"/>
      <c r="G182" s="321"/>
      <c r="H182" s="321"/>
      <c r="I182" s="318"/>
      <c r="J182" s="319">
        <f t="shared" si="24"/>
        <v>0</v>
      </c>
      <c r="L182" s="113"/>
      <c r="M182" s="8">
        <f t="shared" si="25"/>
        <v>0</v>
      </c>
      <c r="N182" s="58"/>
      <c r="O182" s="58"/>
      <c r="P182" s="8">
        <f t="shared" si="26"/>
        <v>18</v>
      </c>
      <c r="Q182" s="59">
        <f t="shared" si="27"/>
        <v>0</v>
      </c>
      <c r="R182" s="59">
        <f t="shared" si="27"/>
        <v>0</v>
      </c>
      <c r="S182" s="59">
        <f t="shared" si="27"/>
        <v>0</v>
      </c>
      <c r="T182" s="59">
        <f t="shared" si="27"/>
        <v>0</v>
      </c>
      <c r="U182" s="59">
        <f t="shared" si="27"/>
        <v>0</v>
      </c>
      <c r="V182" s="55">
        <f t="shared" si="28"/>
        <v>0</v>
      </c>
      <c r="W182" s="55">
        <f t="shared" si="29"/>
        <v>0</v>
      </c>
      <c r="X182" s="55">
        <f t="shared" si="30"/>
        <v>0</v>
      </c>
      <c r="Y182" s="55">
        <f t="shared" si="31"/>
        <v>0</v>
      </c>
      <c r="Z182" s="55">
        <f t="shared" si="32"/>
        <v>0</v>
      </c>
    </row>
    <row r="183" spans="1:27" ht="21" customHeight="1" x14ac:dyDescent="0.25">
      <c r="C183" s="304"/>
      <c r="E183" s="305"/>
      <c r="F183" s="305"/>
      <c r="G183" s="321"/>
      <c r="H183" s="318"/>
      <c r="I183" s="318"/>
      <c r="J183" s="319">
        <f t="shared" si="24"/>
        <v>0</v>
      </c>
      <c r="L183" s="113"/>
      <c r="M183" s="8">
        <f t="shared" si="25"/>
        <v>0</v>
      </c>
      <c r="N183" s="58"/>
      <c r="O183" s="58"/>
      <c r="P183" s="8">
        <f t="shared" si="26"/>
        <v>18</v>
      </c>
      <c r="Q183" s="59">
        <f t="shared" si="27"/>
        <v>0</v>
      </c>
      <c r="R183" s="59">
        <f t="shared" si="27"/>
        <v>0</v>
      </c>
      <c r="S183" s="59">
        <f t="shared" si="27"/>
        <v>0</v>
      </c>
      <c r="T183" s="59">
        <f t="shared" si="27"/>
        <v>0</v>
      </c>
      <c r="U183" s="59">
        <f t="shared" si="27"/>
        <v>0</v>
      </c>
      <c r="V183" s="55">
        <f t="shared" si="28"/>
        <v>0</v>
      </c>
      <c r="W183" s="55">
        <f t="shared" si="29"/>
        <v>0</v>
      </c>
      <c r="X183" s="55">
        <f t="shared" si="30"/>
        <v>0</v>
      </c>
      <c r="Y183" s="55">
        <f t="shared" si="31"/>
        <v>0</v>
      </c>
      <c r="Z183" s="55">
        <f t="shared" si="32"/>
        <v>0</v>
      </c>
    </row>
    <row r="184" spans="1:27" s="101" customFormat="1" ht="21" customHeight="1" x14ac:dyDescent="0.25">
      <c r="A184" s="103"/>
      <c r="B184" s="8"/>
      <c r="C184" s="304"/>
      <c r="D184" s="8"/>
      <c r="E184" s="305"/>
      <c r="F184" s="305"/>
      <c r="G184" s="321"/>
      <c r="H184" s="318"/>
      <c r="I184" s="318"/>
      <c r="J184" s="319">
        <f t="shared" si="24"/>
        <v>0</v>
      </c>
      <c r="K184" s="100"/>
      <c r="L184" s="113"/>
      <c r="M184" s="8">
        <f t="shared" si="25"/>
        <v>0</v>
      </c>
      <c r="N184" s="58"/>
      <c r="O184" s="58"/>
      <c r="P184" s="8">
        <f t="shared" si="26"/>
        <v>18</v>
      </c>
      <c r="Q184" s="59">
        <f t="shared" si="27"/>
        <v>0</v>
      </c>
      <c r="R184" s="59">
        <f t="shared" si="27"/>
        <v>0</v>
      </c>
      <c r="S184" s="59">
        <f t="shared" si="27"/>
        <v>0</v>
      </c>
      <c r="T184" s="59">
        <f t="shared" si="27"/>
        <v>0</v>
      </c>
      <c r="U184" s="59">
        <f t="shared" si="27"/>
        <v>0</v>
      </c>
      <c r="V184" s="55">
        <f t="shared" si="28"/>
        <v>0</v>
      </c>
      <c r="W184" s="55">
        <f t="shared" si="29"/>
        <v>0</v>
      </c>
      <c r="X184" s="55">
        <f t="shared" si="30"/>
        <v>0</v>
      </c>
      <c r="Y184" s="55">
        <f t="shared" si="31"/>
        <v>0</v>
      </c>
      <c r="Z184" s="55">
        <f t="shared" si="32"/>
        <v>0</v>
      </c>
      <c r="AA184" s="100"/>
    </row>
    <row r="185" spans="1:27" ht="21" customHeight="1" x14ac:dyDescent="0.25">
      <c r="C185" s="304"/>
      <c r="D185" s="189"/>
      <c r="E185" s="305"/>
      <c r="F185" s="305"/>
      <c r="G185" s="318"/>
      <c r="H185" s="318"/>
      <c r="I185" s="319"/>
      <c r="J185" s="319">
        <f t="shared" si="24"/>
        <v>0</v>
      </c>
      <c r="L185" s="58"/>
      <c r="M185" s="8">
        <f t="shared" si="25"/>
        <v>0</v>
      </c>
      <c r="N185" s="58"/>
      <c r="O185" s="58"/>
      <c r="P185" s="8">
        <f t="shared" si="26"/>
        <v>18</v>
      </c>
      <c r="Q185" s="59">
        <f t="shared" si="27"/>
        <v>0</v>
      </c>
      <c r="R185" s="59">
        <f t="shared" si="27"/>
        <v>0</v>
      </c>
      <c r="S185" s="59">
        <f t="shared" si="27"/>
        <v>0</v>
      </c>
      <c r="T185" s="59">
        <f t="shared" si="27"/>
        <v>0</v>
      </c>
      <c r="U185" s="59">
        <f t="shared" si="27"/>
        <v>0</v>
      </c>
      <c r="V185" s="55">
        <f t="shared" si="28"/>
        <v>0</v>
      </c>
      <c r="W185" s="55">
        <f t="shared" si="29"/>
        <v>0</v>
      </c>
      <c r="X185" s="55">
        <f t="shared" si="30"/>
        <v>0</v>
      </c>
      <c r="Y185" s="55">
        <f t="shared" si="31"/>
        <v>0</v>
      </c>
      <c r="Z185" s="55">
        <f t="shared" si="32"/>
        <v>0</v>
      </c>
    </row>
    <row r="186" spans="1:27" ht="21" customHeight="1" x14ac:dyDescent="0.25">
      <c r="C186" s="304"/>
      <c r="E186" s="305"/>
      <c r="F186" s="305"/>
      <c r="G186" s="318"/>
      <c r="H186" s="318"/>
      <c r="I186" s="319"/>
      <c r="J186" s="319">
        <f t="shared" si="24"/>
        <v>0</v>
      </c>
      <c r="L186" s="58"/>
      <c r="M186" s="8">
        <f t="shared" si="25"/>
        <v>0</v>
      </c>
      <c r="N186" s="58"/>
      <c r="O186" s="58"/>
      <c r="P186" s="8">
        <f t="shared" si="26"/>
        <v>18</v>
      </c>
      <c r="Q186" s="59">
        <f t="shared" si="27"/>
        <v>0</v>
      </c>
      <c r="R186" s="59">
        <f t="shared" si="27"/>
        <v>0</v>
      </c>
      <c r="S186" s="59">
        <f t="shared" si="27"/>
        <v>0</v>
      </c>
      <c r="T186" s="59">
        <f t="shared" si="27"/>
        <v>0</v>
      </c>
      <c r="U186" s="59">
        <f t="shared" si="27"/>
        <v>0</v>
      </c>
      <c r="V186" s="55">
        <f t="shared" si="28"/>
        <v>0</v>
      </c>
      <c r="W186" s="55">
        <f t="shared" si="29"/>
        <v>0</v>
      </c>
      <c r="X186" s="55">
        <f t="shared" si="30"/>
        <v>0</v>
      </c>
      <c r="Y186" s="55">
        <f t="shared" si="31"/>
        <v>0</v>
      </c>
      <c r="Z186" s="55">
        <f t="shared" si="32"/>
        <v>0</v>
      </c>
    </row>
    <row r="187" spans="1:27" s="112" customFormat="1" ht="21" customHeight="1" x14ac:dyDescent="0.25">
      <c r="A187" s="114"/>
      <c r="B187" s="8"/>
      <c r="C187" s="304"/>
      <c r="D187" s="8"/>
      <c r="E187" s="307"/>
      <c r="F187" s="305"/>
      <c r="G187" s="321"/>
      <c r="H187" s="318"/>
      <c r="I187" s="318"/>
      <c r="J187" s="319">
        <f t="shared" si="24"/>
        <v>0</v>
      </c>
      <c r="K187" s="111"/>
      <c r="L187" s="113"/>
      <c r="M187" s="8">
        <f t="shared" si="25"/>
        <v>0</v>
      </c>
      <c r="N187" s="58"/>
      <c r="O187" s="58"/>
      <c r="P187" s="8">
        <f t="shared" si="26"/>
        <v>18</v>
      </c>
      <c r="Q187" s="59">
        <f t="shared" si="27"/>
        <v>0</v>
      </c>
      <c r="R187" s="59">
        <f t="shared" si="27"/>
        <v>0</v>
      </c>
      <c r="S187" s="59">
        <f t="shared" si="27"/>
        <v>0</v>
      </c>
      <c r="T187" s="59">
        <f t="shared" si="27"/>
        <v>0</v>
      </c>
      <c r="U187" s="59">
        <f t="shared" si="27"/>
        <v>0</v>
      </c>
      <c r="V187" s="55">
        <f t="shared" si="28"/>
        <v>0</v>
      </c>
      <c r="W187" s="55">
        <f t="shared" si="29"/>
        <v>0</v>
      </c>
      <c r="X187" s="55">
        <f t="shared" si="30"/>
        <v>0</v>
      </c>
      <c r="Y187" s="55">
        <f t="shared" si="31"/>
        <v>0</v>
      </c>
      <c r="Z187" s="55">
        <f t="shared" si="32"/>
        <v>0</v>
      </c>
      <c r="AA187" s="111"/>
    </row>
    <row r="188" spans="1:27" s="101" customFormat="1" ht="21" customHeight="1" x14ac:dyDescent="0.25">
      <c r="A188" s="103"/>
      <c r="B188" s="8"/>
      <c r="C188" s="304"/>
      <c r="D188" s="8"/>
      <c r="E188" s="307"/>
      <c r="F188" s="305"/>
      <c r="G188" s="321"/>
      <c r="H188" s="318"/>
      <c r="I188" s="318"/>
      <c r="J188" s="319">
        <f t="shared" si="24"/>
        <v>0</v>
      </c>
      <c r="K188" s="100"/>
      <c r="L188" s="113"/>
      <c r="M188" s="8">
        <f t="shared" si="25"/>
        <v>0</v>
      </c>
      <c r="N188" s="58"/>
      <c r="O188" s="58"/>
      <c r="P188" s="8">
        <f t="shared" si="26"/>
        <v>18</v>
      </c>
      <c r="Q188" s="59">
        <f t="shared" si="27"/>
        <v>0</v>
      </c>
      <c r="R188" s="59">
        <f t="shared" si="27"/>
        <v>0</v>
      </c>
      <c r="S188" s="59">
        <f t="shared" si="27"/>
        <v>0</v>
      </c>
      <c r="T188" s="59">
        <f t="shared" si="27"/>
        <v>0</v>
      </c>
      <c r="U188" s="59">
        <f t="shared" si="27"/>
        <v>0</v>
      </c>
      <c r="V188" s="55">
        <f t="shared" si="28"/>
        <v>0</v>
      </c>
      <c r="W188" s="55">
        <f t="shared" si="29"/>
        <v>0</v>
      </c>
      <c r="X188" s="55">
        <f t="shared" si="30"/>
        <v>0</v>
      </c>
      <c r="Y188" s="55">
        <f t="shared" si="31"/>
        <v>0</v>
      </c>
      <c r="Z188" s="55">
        <f t="shared" si="32"/>
        <v>0</v>
      </c>
      <c r="AA188" s="100"/>
    </row>
    <row r="189" spans="1:27" s="101" customFormat="1" ht="21" customHeight="1" x14ac:dyDescent="0.25">
      <c r="A189" s="103"/>
      <c r="B189" s="8"/>
      <c r="C189" s="304"/>
      <c r="D189" s="8"/>
      <c r="E189" s="307"/>
      <c r="F189" s="305"/>
      <c r="G189" s="321"/>
      <c r="H189" s="318"/>
      <c r="I189" s="318"/>
      <c r="J189" s="319">
        <f t="shared" si="24"/>
        <v>0</v>
      </c>
      <c r="K189" s="100"/>
      <c r="L189" s="113"/>
      <c r="M189" s="8">
        <f t="shared" si="25"/>
        <v>0</v>
      </c>
      <c r="N189" s="58"/>
      <c r="O189" s="58"/>
      <c r="P189" s="8">
        <f t="shared" si="26"/>
        <v>18</v>
      </c>
      <c r="Q189" s="59">
        <f t="shared" si="27"/>
        <v>0</v>
      </c>
      <c r="R189" s="59">
        <f t="shared" si="27"/>
        <v>0</v>
      </c>
      <c r="S189" s="59">
        <f t="shared" si="27"/>
        <v>0</v>
      </c>
      <c r="T189" s="59">
        <f t="shared" si="27"/>
        <v>0</v>
      </c>
      <c r="U189" s="59">
        <f t="shared" si="27"/>
        <v>0</v>
      </c>
      <c r="V189" s="55">
        <f t="shared" si="28"/>
        <v>0</v>
      </c>
      <c r="W189" s="55">
        <f t="shared" si="29"/>
        <v>0</v>
      </c>
      <c r="X189" s="55">
        <f t="shared" si="30"/>
        <v>0</v>
      </c>
      <c r="Y189" s="55">
        <f t="shared" si="31"/>
        <v>0</v>
      </c>
      <c r="Z189" s="55">
        <f t="shared" si="32"/>
        <v>0</v>
      </c>
      <c r="AA189" s="100"/>
    </row>
    <row r="190" spans="1:27" s="101" customFormat="1" ht="21" customHeight="1" x14ac:dyDescent="0.25">
      <c r="A190" s="103"/>
      <c r="B190" s="8"/>
      <c r="C190" s="304"/>
      <c r="D190" s="8"/>
      <c r="E190" s="307"/>
      <c r="F190" s="305"/>
      <c r="G190" s="321"/>
      <c r="H190" s="318"/>
      <c r="I190" s="318"/>
      <c r="J190" s="319">
        <f t="shared" si="24"/>
        <v>0</v>
      </c>
      <c r="K190" s="100"/>
      <c r="L190" s="113"/>
      <c r="M190" s="8">
        <f t="shared" si="25"/>
        <v>0</v>
      </c>
      <c r="N190" s="58"/>
      <c r="O190" s="58"/>
      <c r="P190" s="8">
        <f t="shared" si="26"/>
        <v>18</v>
      </c>
      <c r="Q190" s="59">
        <f t="shared" si="27"/>
        <v>0</v>
      </c>
      <c r="R190" s="59">
        <f t="shared" si="27"/>
        <v>0</v>
      </c>
      <c r="S190" s="59">
        <f t="shared" si="27"/>
        <v>0</v>
      </c>
      <c r="T190" s="59">
        <f t="shared" si="27"/>
        <v>0</v>
      </c>
      <c r="U190" s="59">
        <f t="shared" si="27"/>
        <v>0</v>
      </c>
      <c r="V190" s="55">
        <f t="shared" si="28"/>
        <v>0</v>
      </c>
      <c r="W190" s="55">
        <f t="shared" si="29"/>
        <v>0</v>
      </c>
      <c r="X190" s="55">
        <f t="shared" si="30"/>
        <v>0</v>
      </c>
      <c r="Y190" s="55">
        <f t="shared" si="31"/>
        <v>0</v>
      </c>
      <c r="Z190" s="55">
        <f t="shared" si="32"/>
        <v>0</v>
      </c>
      <c r="AA190" s="100"/>
    </row>
    <row r="191" spans="1:27" ht="21" customHeight="1" x14ac:dyDescent="0.25">
      <c r="C191" s="304"/>
      <c r="E191" s="307"/>
      <c r="F191" s="305"/>
      <c r="G191" s="318"/>
      <c r="H191" s="318"/>
      <c r="I191" s="318"/>
      <c r="J191" s="319">
        <f t="shared" si="24"/>
        <v>0</v>
      </c>
      <c r="L191" s="53"/>
      <c r="M191" s="8">
        <f t="shared" si="25"/>
        <v>0</v>
      </c>
      <c r="N191" s="58"/>
      <c r="O191" s="58"/>
      <c r="P191" s="8">
        <f t="shared" si="26"/>
        <v>18</v>
      </c>
      <c r="Q191" s="59">
        <f t="shared" si="27"/>
        <v>0</v>
      </c>
      <c r="R191" s="59">
        <f t="shared" si="27"/>
        <v>0</v>
      </c>
      <c r="S191" s="59">
        <f t="shared" si="27"/>
        <v>0</v>
      </c>
      <c r="T191" s="59">
        <f t="shared" si="27"/>
        <v>0</v>
      </c>
      <c r="U191" s="59">
        <f t="shared" si="27"/>
        <v>0</v>
      </c>
      <c r="V191" s="55">
        <f t="shared" si="28"/>
        <v>0</v>
      </c>
      <c r="W191" s="55">
        <f t="shared" si="29"/>
        <v>0</v>
      </c>
      <c r="X191" s="55">
        <f t="shared" si="30"/>
        <v>0</v>
      </c>
      <c r="Y191" s="55">
        <f t="shared" si="31"/>
        <v>0</v>
      </c>
      <c r="Z191" s="55">
        <f t="shared" si="32"/>
        <v>0</v>
      </c>
    </row>
    <row r="192" spans="1:27" ht="21" customHeight="1" x14ac:dyDescent="0.25">
      <c r="C192" s="304"/>
      <c r="D192" s="189"/>
      <c r="E192" s="305"/>
      <c r="F192" s="305"/>
      <c r="G192" s="318"/>
      <c r="H192" s="318"/>
      <c r="I192" s="319"/>
      <c r="J192" s="319">
        <f t="shared" si="24"/>
        <v>0</v>
      </c>
      <c r="L192" s="58"/>
      <c r="M192" s="8">
        <f t="shared" si="25"/>
        <v>0</v>
      </c>
      <c r="N192" s="58"/>
      <c r="O192" s="58"/>
      <c r="P192" s="8">
        <f t="shared" si="26"/>
        <v>18</v>
      </c>
      <c r="Q192" s="59">
        <f t="shared" si="27"/>
        <v>0</v>
      </c>
      <c r="R192" s="59">
        <f t="shared" si="27"/>
        <v>0</v>
      </c>
      <c r="S192" s="59">
        <f t="shared" si="27"/>
        <v>0</v>
      </c>
      <c r="T192" s="59">
        <f t="shared" si="27"/>
        <v>0</v>
      </c>
      <c r="U192" s="59">
        <f t="shared" si="27"/>
        <v>0</v>
      </c>
      <c r="V192" s="55">
        <f t="shared" si="28"/>
        <v>0</v>
      </c>
      <c r="W192" s="55">
        <f t="shared" si="29"/>
        <v>0</v>
      </c>
      <c r="X192" s="55">
        <f t="shared" si="30"/>
        <v>0</v>
      </c>
      <c r="Y192" s="55">
        <f t="shared" si="31"/>
        <v>0</v>
      </c>
      <c r="Z192" s="55">
        <f t="shared" si="32"/>
        <v>0</v>
      </c>
    </row>
    <row r="193" spans="17:21" ht="21" customHeight="1" thickBot="1" x14ac:dyDescent="0.3"/>
    <row r="194" spans="17:21" ht="21" customHeight="1" thickBot="1" x14ac:dyDescent="0.3">
      <c r="Q194" s="131">
        <f>6</f>
        <v>6</v>
      </c>
      <c r="R194" s="132">
        <f>12*1+6</f>
        <v>18</v>
      </c>
      <c r="S194" s="132">
        <f>12*2+6</f>
        <v>30</v>
      </c>
      <c r="T194" s="132">
        <f>12*3+6</f>
        <v>42</v>
      </c>
      <c r="U194" s="133">
        <f>12*4+6</f>
        <v>54</v>
      </c>
    </row>
  </sheetData>
  <autoFilter ref="D26:F165" xr:uid="{6B3EB7BD-3D65-4947-8100-9477A8047029}"/>
  <mergeCells count="27">
    <mergeCell ref="B2:J2"/>
    <mergeCell ref="L2:Z2"/>
    <mergeCell ref="B25:J25"/>
    <mergeCell ref="L25:Z25"/>
    <mergeCell ref="N19:Q19"/>
    <mergeCell ref="S19:Z20"/>
    <mergeCell ref="N20:Q20"/>
    <mergeCell ref="N21:Q21"/>
    <mergeCell ref="N22:Q22"/>
    <mergeCell ref="M5:Z5"/>
    <mergeCell ref="M6:Z6"/>
    <mergeCell ref="M7:Z7"/>
    <mergeCell ref="M8:Z8"/>
    <mergeCell ref="L10:M10"/>
    <mergeCell ref="N10:Z10"/>
    <mergeCell ref="L11:M11"/>
    <mergeCell ref="N11:Z11"/>
    <mergeCell ref="L12:M12"/>
    <mergeCell ref="N12:Z12"/>
    <mergeCell ref="L13:M13"/>
    <mergeCell ref="N13:Z13"/>
    <mergeCell ref="L14:M14"/>
    <mergeCell ref="N14:Z14"/>
    <mergeCell ref="S16:Z16"/>
    <mergeCell ref="N17:Q17"/>
    <mergeCell ref="S17:Z18"/>
    <mergeCell ref="N18:Q18"/>
  </mergeCells>
  <pageMargins left="0.7" right="0.7" top="0.75" bottom="0.75" header="0.3" footer="0.3"/>
  <pageSetup paperSize="9" orientation="portrait" r:id="rId1"/>
  <ignoredErrors>
    <ignoredError sqref="Q26:V26 C20:C21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03B14-5070-4FB2-9621-2344C65636E6}">
  <dimension ref="A1:AJ161"/>
  <sheetViews>
    <sheetView showGridLines="0" topLeftCell="A13" zoomScale="85" zoomScaleNormal="85" workbookViewId="0">
      <selection activeCell="H29" sqref="H29"/>
    </sheetView>
  </sheetViews>
  <sheetFormatPr defaultRowHeight="21" customHeight="1" x14ac:dyDescent="0.25"/>
  <cols>
    <col min="1" max="1" width="7.42578125" style="102" customWidth="1"/>
    <col min="2" max="2" width="4" style="2" customWidth="1"/>
    <col min="3" max="3" width="51.5703125" customWidth="1"/>
    <col min="4" max="4" width="9.140625" style="2"/>
    <col min="5" max="5" width="14" style="2" customWidth="1"/>
    <col min="6" max="6" width="19.42578125" style="2" customWidth="1"/>
    <col min="7" max="7" width="11.42578125" style="2" customWidth="1"/>
    <col min="8" max="8" width="11.42578125" style="2" bestFit="1" customWidth="1"/>
    <col min="9" max="10" width="11.42578125" style="2" customWidth="1"/>
    <col min="11" max="11" width="1.5703125" style="2" customWidth="1"/>
    <col min="12" max="12" width="8.7109375" style="3" bestFit="1" customWidth="1"/>
    <col min="13" max="14" width="8.5703125" style="2" customWidth="1"/>
    <col min="15" max="15" width="13" style="2" customWidth="1"/>
    <col min="16" max="26" width="10.5703125" style="2" customWidth="1"/>
    <col min="27" max="27" width="11.42578125" style="2" customWidth="1"/>
  </cols>
  <sheetData>
    <row r="1" spans="2:26" ht="9" customHeight="1" x14ac:dyDescent="0.25"/>
    <row r="2" spans="2:26" ht="23.25" customHeight="1" x14ac:dyDescent="0.35">
      <c r="B2" s="368" t="s">
        <v>34</v>
      </c>
      <c r="C2" s="369"/>
      <c r="D2" s="369"/>
      <c r="E2" s="369"/>
      <c r="F2" s="369"/>
      <c r="G2" s="369"/>
      <c r="H2" s="369"/>
      <c r="I2" s="369"/>
      <c r="J2" s="369"/>
      <c r="L2" s="391" t="s">
        <v>35</v>
      </c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</row>
    <row r="3" spans="2:26" ht="9" customHeight="1" thickBot="1" x14ac:dyDescent="0.3">
      <c r="L3" s="206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</row>
    <row r="4" spans="2:26" ht="21" customHeight="1" thickBot="1" x14ac:dyDescent="0.3">
      <c r="B4" s="216"/>
      <c r="C4" s="217" t="s">
        <v>36</v>
      </c>
      <c r="D4" s="107" t="s">
        <v>37</v>
      </c>
      <c r="E4" s="107" t="s">
        <v>38</v>
      </c>
      <c r="F4" s="107" t="s">
        <v>39</v>
      </c>
      <c r="G4" s="107" t="s">
        <v>40</v>
      </c>
      <c r="H4" s="137" t="s">
        <v>41</v>
      </c>
      <c r="I4" s="137" t="s">
        <v>42</v>
      </c>
      <c r="J4" s="108"/>
      <c r="K4" s="84"/>
      <c r="L4" s="208" t="s">
        <v>43</v>
      </c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</row>
    <row r="5" spans="2:26" ht="21" customHeight="1" x14ac:dyDescent="0.25">
      <c r="B5" s="281"/>
      <c r="C5" s="282" t="s">
        <v>44</v>
      </c>
      <c r="D5" s="283"/>
      <c r="E5" s="283" t="s">
        <v>45</v>
      </c>
      <c r="F5" s="283" t="s">
        <v>46</v>
      </c>
      <c r="G5" s="284">
        <f>+SUM(H27:H157)</f>
        <v>720</v>
      </c>
      <c r="H5" s="285"/>
      <c r="I5" s="286"/>
      <c r="J5" s="287"/>
      <c r="L5" s="209"/>
      <c r="M5" s="392" t="s">
        <v>47</v>
      </c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4"/>
    </row>
    <row r="6" spans="2:26" ht="21" customHeight="1" x14ac:dyDescent="0.25">
      <c r="B6" s="288"/>
      <c r="C6" s="289" t="s">
        <v>48</v>
      </c>
      <c r="D6" s="290">
        <v>1</v>
      </c>
      <c r="E6" s="290" t="s">
        <v>45</v>
      </c>
      <c r="F6" s="290" t="s">
        <v>46</v>
      </c>
      <c r="G6" s="291">
        <f>+SUMIF(D$27:D$157,"1",I$27:I$157)</f>
        <v>304</v>
      </c>
      <c r="H6" s="291">
        <f>+'GAR18'!B7</f>
        <v>506</v>
      </c>
      <c r="I6" s="292">
        <f t="shared" ref="I6:I14" si="0">IFERROR(G6/H6-1,0)</f>
        <v>-0.39920948616600793</v>
      </c>
      <c r="J6" s="293"/>
      <c r="K6" s="85"/>
      <c r="L6" s="210"/>
      <c r="M6" s="396" t="s">
        <v>49</v>
      </c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8"/>
    </row>
    <row r="7" spans="2:26" ht="21" customHeight="1" x14ac:dyDescent="0.25">
      <c r="B7" s="62"/>
      <c r="C7" t="s">
        <v>50</v>
      </c>
      <c r="E7" s="60" t="s">
        <v>45</v>
      </c>
      <c r="F7" s="60" t="s">
        <v>46</v>
      </c>
      <c r="G7" s="90">
        <f>+G8+G9</f>
        <v>1264</v>
      </c>
      <c r="H7" s="90">
        <f>+H8+H9</f>
        <v>967</v>
      </c>
      <c r="I7" s="118">
        <f t="shared" si="0"/>
        <v>0.30713547052740431</v>
      </c>
      <c r="J7" s="91"/>
      <c r="K7" s="86"/>
      <c r="L7" s="211"/>
      <c r="M7" s="396" t="s">
        <v>51</v>
      </c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8"/>
    </row>
    <row r="8" spans="2:26" ht="21" customHeight="1" thickBot="1" x14ac:dyDescent="0.3">
      <c r="B8" s="63"/>
      <c r="C8" s="202" t="s">
        <v>52</v>
      </c>
      <c r="D8" s="60">
        <v>1</v>
      </c>
      <c r="E8" s="60" t="s">
        <v>45</v>
      </c>
      <c r="F8" s="60" t="s">
        <v>46</v>
      </c>
      <c r="G8" s="129">
        <f>+SUMIF(D$27:D$157,"1",J$27:J$157)</f>
        <v>1125</v>
      </c>
      <c r="H8" s="70">
        <f>+'GAR18'!B14</f>
        <v>393</v>
      </c>
      <c r="I8" s="118">
        <f t="shared" si="0"/>
        <v>1.8625954198473282</v>
      </c>
      <c r="J8" s="106"/>
      <c r="K8" s="85"/>
      <c r="L8" s="212"/>
      <c r="M8" s="399" t="s">
        <v>53</v>
      </c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1"/>
    </row>
    <row r="9" spans="2:26" ht="21" customHeight="1" thickBot="1" x14ac:dyDescent="0.3">
      <c r="B9" s="63"/>
      <c r="C9" s="202" t="s">
        <v>54</v>
      </c>
      <c r="D9" s="60">
        <v>2</v>
      </c>
      <c r="E9" s="60" t="s">
        <v>45</v>
      </c>
      <c r="F9" s="60" t="s">
        <v>46</v>
      </c>
      <c r="G9" s="129">
        <f>+SUMIF(D$27:D$157,"2",J$27:J$157)</f>
        <v>139</v>
      </c>
      <c r="H9" s="70">
        <f>+'GAR18'!B22</f>
        <v>574</v>
      </c>
      <c r="I9" s="118">
        <f t="shared" si="0"/>
        <v>-0.75783972125435539</v>
      </c>
      <c r="J9" s="91"/>
      <c r="K9" s="86"/>
      <c r="L9" s="208" t="s">
        <v>55</v>
      </c>
      <c r="T9" s="207"/>
    </row>
    <row r="10" spans="2:26" ht="21" customHeight="1" x14ac:dyDescent="0.25">
      <c r="B10" s="63"/>
      <c r="C10" s="201" t="s">
        <v>23</v>
      </c>
      <c r="D10" s="60">
        <v>3</v>
      </c>
      <c r="E10" s="60" t="s">
        <v>45</v>
      </c>
      <c r="F10" s="60" t="s">
        <v>46</v>
      </c>
      <c r="G10" s="70">
        <f>+SUMIF(D$27:D$157,"3",G$27:G$157)</f>
        <v>1368</v>
      </c>
      <c r="H10" s="70">
        <f>+'GAR18'!B33</f>
        <v>1104</v>
      </c>
      <c r="I10" s="118">
        <f t="shared" si="0"/>
        <v>0.23913043478260865</v>
      </c>
      <c r="J10" s="77"/>
      <c r="L10" s="402" t="s">
        <v>56</v>
      </c>
      <c r="M10" s="403"/>
      <c r="N10" s="404" t="s">
        <v>57</v>
      </c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405"/>
      <c r="Z10" s="406"/>
    </row>
    <row r="11" spans="2:26" ht="21" customHeight="1" x14ac:dyDescent="0.25">
      <c r="B11" s="62"/>
      <c r="C11" t="s">
        <v>24</v>
      </c>
      <c r="E11" s="60" t="s">
        <v>45</v>
      </c>
      <c r="F11" s="60" t="s">
        <v>46</v>
      </c>
      <c r="G11" s="90">
        <f>+G12+G13</f>
        <v>5190</v>
      </c>
      <c r="H11" s="90">
        <f>+H12+H13</f>
        <v>4800</v>
      </c>
      <c r="I11" s="118">
        <f t="shared" si="0"/>
        <v>8.1250000000000044E-2</v>
      </c>
      <c r="J11" s="91"/>
      <c r="L11" s="407" t="s">
        <v>58</v>
      </c>
      <c r="M11" s="408"/>
      <c r="N11" s="377" t="s">
        <v>59</v>
      </c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9"/>
    </row>
    <row r="12" spans="2:26" ht="21" customHeight="1" x14ac:dyDescent="0.25">
      <c r="B12" s="63"/>
      <c r="C12" s="202" t="s">
        <v>25</v>
      </c>
      <c r="D12" s="60">
        <v>4</v>
      </c>
      <c r="E12" s="60" t="s">
        <v>45</v>
      </c>
      <c r="F12" s="60" t="s">
        <v>46</v>
      </c>
      <c r="G12" s="129">
        <f>+SUMIF(D$27:D$157,"4",G$27:G$157)</f>
        <v>2610</v>
      </c>
      <c r="H12" s="70">
        <f>+'GAR18'!B43</f>
        <v>4800</v>
      </c>
      <c r="I12" s="118"/>
      <c r="J12" s="77"/>
      <c r="L12" s="407" t="s">
        <v>60</v>
      </c>
      <c r="M12" s="408"/>
      <c r="N12" s="409" t="s">
        <v>61</v>
      </c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1"/>
    </row>
    <row r="13" spans="2:26" ht="21" customHeight="1" x14ac:dyDescent="0.25">
      <c r="B13" s="64"/>
      <c r="C13" s="203" t="s">
        <v>26</v>
      </c>
      <c r="D13" s="136">
        <v>5</v>
      </c>
      <c r="E13" s="136" t="s">
        <v>45</v>
      </c>
      <c r="F13" s="136" t="s">
        <v>46</v>
      </c>
      <c r="G13" s="204">
        <f>+SUMIF(D$27:D$157,"5",G$27:G$157)</f>
        <v>2580</v>
      </c>
      <c r="H13" s="75"/>
      <c r="I13" s="120"/>
      <c r="J13" s="125"/>
      <c r="L13" s="407" t="s">
        <v>62</v>
      </c>
      <c r="M13" s="408"/>
      <c r="N13" s="377" t="s">
        <v>63</v>
      </c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9"/>
    </row>
    <row r="14" spans="2:26" ht="21" customHeight="1" thickBot="1" x14ac:dyDescent="0.3">
      <c r="B14" s="294"/>
      <c r="C14" s="175" t="s">
        <v>64</v>
      </c>
      <c r="D14" s="295"/>
      <c r="E14" s="295"/>
      <c r="F14" s="295"/>
      <c r="G14" s="205">
        <f>G7+SUM(G10:G11)</f>
        <v>7822</v>
      </c>
      <c r="H14" s="205">
        <f>H7+SUM(H10:H11)</f>
        <v>6871</v>
      </c>
      <c r="I14" s="296">
        <f t="shared" si="0"/>
        <v>0.13840780090234328</v>
      </c>
      <c r="J14" s="297"/>
      <c r="L14" s="380" t="s">
        <v>65</v>
      </c>
      <c r="M14" s="381"/>
      <c r="N14" s="382" t="s">
        <v>66</v>
      </c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4"/>
    </row>
    <row r="15" spans="2:26" ht="9" customHeight="1" thickBot="1" x14ac:dyDescent="0.3"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</row>
    <row r="16" spans="2:26" ht="21" customHeight="1" thickBot="1" x14ac:dyDescent="0.3">
      <c r="B16" s="216"/>
      <c r="C16" s="218" t="s">
        <v>67</v>
      </c>
      <c r="D16" s="107"/>
      <c r="E16" s="107" t="s">
        <v>38</v>
      </c>
      <c r="F16" s="107" t="s">
        <v>39</v>
      </c>
      <c r="G16" s="107" t="s">
        <v>68</v>
      </c>
      <c r="H16" s="137" t="s">
        <v>41</v>
      </c>
      <c r="I16" s="137" t="s">
        <v>42</v>
      </c>
      <c r="J16" s="108"/>
      <c r="M16" s="208" t="s">
        <v>69</v>
      </c>
      <c r="S16" s="385" t="s">
        <v>70</v>
      </c>
      <c r="T16" s="385"/>
      <c r="U16" s="385"/>
      <c r="V16" s="385"/>
      <c r="W16" s="385"/>
      <c r="X16" s="385"/>
      <c r="Y16" s="385"/>
      <c r="Z16" s="385"/>
    </row>
    <row r="17" spans="1:36" ht="21" customHeight="1" x14ac:dyDescent="0.25">
      <c r="B17" s="62"/>
      <c r="C17" t="s">
        <v>143</v>
      </c>
      <c r="D17" s="74"/>
      <c r="E17" s="74" t="s">
        <v>45</v>
      </c>
      <c r="F17" s="74" t="s">
        <v>46</v>
      </c>
      <c r="G17" s="79">
        <f>SUM(V$27:V$157)</f>
        <v>144.66666666666666</v>
      </c>
      <c r="H17" s="79"/>
      <c r="I17" s="74"/>
      <c r="J17" s="76"/>
      <c r="M17" s="213" t="s">
        <v>37</v>
      </c>
      <c r="N17" s="386" t="s">
        <v>71</v>
      </c>
      <c r="O17" s="387"/>
      <c r="P17" s="387"/>
      <c r="Q17" s="388"/>
      <c r="R17" s="207"/>
      <c r="S17" s="385" t="s">
        <v>72</v>
      </c>
      <c r="T17" s="385"/>
      <c r="U17" s="385"/>
      <c r="V17" s="385"/>
      <c r="W17" s="385"/>
      <c r="X17" s="385"/>
      <c r="Y17" s="385"/>
      <c r="Z17" s="385"/>
    </row>
    <row r="18" spans="1:36" ht="21" customHeight="1" x14ac:dyDescent="0.25">
      <c r="B18" s="63"/>
      <c r="C18" s="61">
        <v>2021</v>
      </c>
      <c r="D18" s="60"/>
      <c r="E18" s="60" t="s">
        <v>45</v>
      </c>
      <c r="F18" s="60" t="s">
        <v>46</v>
      </c>
      <c r="G18" s="70">
        <f>SUM(W$27:W$157)</f>
        <v>221.76666666666665</v>
      </c>
      <c r="H18" s="70"/>
      <c r="I18" s="60"/>
      <c r="J18" s="77"/>
      <c r="M18" s="211">
        <v>1</v>
      </c>
      <c r="N18" s="389" t="s">
        <v>73</v>
      </c>
      <c r="O18" s="389"/>
      <c r="P18" s="389"/>
      <c r="Q18" s="390"/>
      <c r="R18" s="207"/>
      <c r="S18" s="385"/>
      <c r="T18" s="385"/>
      <c r="U18" s="385"/>
      <c r="V18" s="385"/>
      <c r="W18" s="385"/>
      <c r="X18" s="385"/>
      <c r="Y18" s="385"/>
      <c r="Z18" s="385"/>
    </row>
    <row r="19" spans="1:36" ht="21" customHeight="1" x14ac:dyDescent="0.25">
      <c r="B19" s="62"/>
      <c r="C19" s="67">
        <v>2022</v>
      </c>
      <c r="E19" s="2" t="s">
        <v>45</v>
      </c>
      <c r="F19" s="2" t="s">
        <v>46</v>
      </c>
      <c r="G19" s="70">
        <f>SUM(X$27:X$157)</f>
        <v>255.15527334563484</v>
      </c>
      <c r="H19" s="70"/>
      <c r="I19" s="135"/>
      <c r="J19" s="77"/>
      <c r="M19" s="211">
        <v>2</v>
      </c>
      <c r="N19" s="372" t="s">
        <v>74</v>
      </c>
      <c r="O19" s="372"/>
      <c r="P19" s="372"/>
      <c r="Q19" s="373"/>
      <c r="R19" s="207"/>
      <c r="S19" s="374" t="s">
        <v>75</v>
      </c>
      <c r="T19" s="374"/>
      <c r="U19" s="374"/>
      <c r="V19" s="374"/>
      <c r="W19" s="374"/>
      <c r="X19" s="374"/>
      <c r="Y19" s="374"/>
      <c r="Z19" s="374"/>
    </row>
    <row r="20" spans="1:36" ht="21" customHeight="1" x14ac:dyDescent="0.25">
      <c r="B20" s="63"/>
      <c r="C20" s="61" t="s">
        <v>30</v>
      </c>
      <c r="D20" s="60"/>
      <c r="E20" s="60" t="s">
        <v>45</v>
      </c>
      <c r="F20" s="60" t="s">
        <v>46</v>
      </c>
      <c r="G20" s="70">
        <f>SUM(Y$27:Y$157)</f>
        <v>306.40423769459909</v>
      </c>
      <c r="H20" s="70"/>
      <c r="I20" s="60"/>
      <c r="J20" s="77"/>
      <c r="M20" s="211">
        <v>3</v>
      </c>
      <c r="N20" s="372" t="s">
        <v>76</v>
      </c>
      <c r="O20" s="372"/>
      <c r="P20" s="372"/>
      <c r="Q20" s="373"/>
      <c r="R20" s="207"/>
      <c r="S20" s="374"/>
      <c r="T20" s="374"/>
      <c r="U20" s="374"/>
      <c r="V20" s="374"/>
      <c r="W20" s="374"/>
      <c r="X20" s="374"/>
      <c r="Y20" s="374"/>
      <c r="Z20" s="374"/>
    </row>
    <row r="21" spans="1:36" ht="21" customHeight="1" x14ac:dyDescent="0.25">
      <c r="B21" s="68"/>
      <c r="C21" s="57" t="s">
        <v>31</v>
      </c>
      <c r="D21" s="56"/>
      <c r="E21" s="56" t="s">
        <v>45</v>
      </c>
      <c r="F21" s="56" t="s">
        <v>46</v>
      </c>
      <c r="G21" s="75">
        <f>SUM(Z$27:Z$157)</f>
        <v>342.9079413983028</v>
      </c>
      <c r="H21" s="75"/>
      <c r="I21" s="136"/>
      <c r="J21" s="78"/>
      <c r="M21" s="211">
        <v>4</v>
      </c>
      <c r="N21" s="372" t="s">
        <v>24</v>
      </c>
      <c r="O21" s="372"/>
      <c r="P21" s="372"/>
      <c r="Q21" s="373"/>
      <c r="R21" s="207"/>
      <c r="U21" s="214"/>
      <c r="V21" s="214"/>
      <c r="W21" s="214"/>
      <c r="X21" s="214"/>
      <c r="Y21" s="214"/>
      <c r="Z21" s="214"/>
    </row>
    <row r="22" spans="1:36" ht="21" customHeight="1" thickBot="1" x14ac:dyDescent="0.3">
      <c r="B22" s="298"/>
      <c r="C22" s="299" t="s">
        <v>77</v>
      </c>
      <c r="D22" s="300"/>
      <c r="E22" s="300"/>
      <c r="F22" s="300"/>
      <c r="G22" s="130">
        <f>+SUM(G17:G21)</f>
        <v>1270.9007857718698</v>
      </c>
      <c r="H22" s="130"/>
      <c r="I22" s="301"/>
      <c r="J22" s="302"/>
      <c r="M22" s="215">
        <v>5</v>
      </c>
      <c r="N22" s="375" t="s">
        <v>78</v>
      </c>
      <c r="O22" s="375"/>
      <c r="P22" s="375"/>
      <c r="Q22" s="376"/>
      <c r="R22" s="207"/>
      <c r="S22" s="207"/>
      <c r="U22" s="214"/>
      <c r="V22" s="214"/>
      <c r="W22" s="214"/>
      <c r="X22" s="214"/>
      <c r="Y22" s="214"/>
      <c r="Z22" s="214"/>
    </row>
    <row r="23" spans="1:36" ht="21" customHeight="1" thickBot="1" x14ac:dyDescent="0.3">
      <c r="B23" s="294"/>
      <c r="C23" s="303" t="s">
        <v>145</v>
      </c>
      <c r="D23" s="295"/>
      <c r="E23" s="295"/>
      <c r="F23" s="295"/>
      <c r="G23" s="69">
        <f>+G22/4.5</f>
        <v>282.42239683819327</v>
      </c>
      <c r="H23" s="69"/>
      <c r="I23" s="295"/>
      <c r="J23" s="297"/>
      <c r="Q23" s="207"/>
      <c r="R23" s="207"/>
      <c r="S23" s="207"/>
      <c r="T23" s="207"/>
      <c r="U23" s="207"/>
      <c r="V23" s="207"/>
      <c r="W23" s="207"/>
      <c r="X23" s="207"/>
      <c r="Y23" s="207"/>
      <c r="Z23" s="207"/>
    </row>
    <row r="24" spans="1:36" ht="9" customHeight="1" x14ac:dyDescent="0.25"/>
    <row r="25" spans="1:36" s="1" customFormat="1" ht="21" customHeight="1" x14ac:dyDescent="0.3">
      <c r="A25" s="413"/>
      <c r="B25" s="369" t="s">
        <v>80</v>
      </c>
      <c r="C25" s="369"/>
      <c r="D25" s="369"/>
      <c r="E25" s="369"/>
      <c r="F25" s="369"/>
      <c r="G25" s="369"/>
      <c r="H25" s="369"/>
      <c r="I25" s="369"/>
      <c r="J25" s="412"/>
      <c r="K25" s="87"/>
      <c r="L25" s="368" t="s">
        <v>81</v>
      </c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2"/>
      <c r="AB25">
        <v>639</v>
      </c>
      <c r="AC25"/>
      <c r="AD25"/>
      <c r="AE25"/>
      <c r="AF25"/>
      <c r="AG25"/>
      <c r="AH25"/>
      <c r="AI25"/>
      <c r="AJ25"/>
    </row>
    <row r="26" spans="1:36" s="4" customFormat="1" ht="21" customHeight="1" x14ac:dyDescent="0.25">
      <c r="A26" s="413"/>
      <c r="B26" s="5" t="s">
        <v>82</v>
      </c>
      <c r="C26" s="51" t="s">
        <v>83</v>
      </c>
      <c r="D26" s="6" t="s">
        <v>37</v>
      </c>
      <c r="E26" s="6" t="s">
        <v>38</v>
      </c>
      <c r="F26" s="6" t="s">
        <v>39</v>
      </c>
      <c r="G26" s="6" t="s">
        <v>84</v>
      </c>
      <c r="H26" s="6" t="s">
        <v>85</v>
      </c>
      <c r="I26" s="6" t="s">
        <v>86</v>
      </c>
      <c r="J26" s="6" t="s">
        <v>87</v>
      </c>
      <c r="K26" s="88"/>
      <c r="L26" s="52" t="s">
        <v>56</v>
      </c>
      <c r="M26" s="52" t="s">
        <v>88</v>
      </c>
      <c r="N26" s="52" t="s">
        <v>60</v>
      </c>
      <c r="O26" s="52" t="s">
        <v>62</v>
      </c>
      <c r="P26" s="6" t="s">
        <v>65</v>
      </c>
      <c r="Q26" s="54" t="s">
        <v>89</v>
      </c>
      <c r="R26" s="54" t="s">
        <v>90</v>
      </c>
      <c r="S26" s="54" t="s">
        <v>91</v>
      </c>
      <c r="T26" s="54" t="s">
        <v>92</v>
      </c>
      <c r="U26" s="54" t="s">
        <v>93</v>
      </c>
      <c r="V26" s="54" t="s">
        <v>94</v>
      </c>
      <c r="W26" s="54" t="s">
        <v>95</v>
      </c>
      <c r="X26" s="54" t="s">
        <v>96</v>
      </c>
      <c r="Y26" s="54" t="s">
        <v>97</v>
      </c>
      <c r="Z26" s="54" t="s">
        <v>98</v>
      </c>
      <c r="AA26" s="2"/>
      <c r="AB26">
        <v>222</v>
      </c>
      <c r="AC26"/>
      <c r="AD26"/>
      <c r="AE26"/>
      <c r="AF26"/>
      <c r="AG26"/>
      <c r="AH26"/>
      <c r="AI26"/>
      <c r="AJ26"/>
    </row>
    <row r="27" spans="1:36" s="313" customFormat="1" ht="21" customHeight="1" x14ac:dyDescent="0.25">
      <c r="A27" s="311"/>
      <c r="B27" s="312">
        <v>1</v>
      </c>
      <c r="C27" s="313" t="s">
        <v>100</v>
      </c>
      <c r="D27" s="310">
        <v>1</v>
      </c>
      <c r="E27" s="317" t="s">
        <v>7</v>
      </c>
      <c r="F27" s="317" t="s">
        <v>101</v>
      </c>
      <c r="G27" s="312">
        <v>36</v>
      </c>
      <c r="H27" s="312">
        <v>36</v>
      </c>
      <c r="I27" s="312">
        <v>0</v>
      </c>
      <c r="J27" s="312">
        <f t="shared" ref="J27:J92" si="1">+IF(D27=1,(G27-H27-I27),IF(D27=2,(G27-H27-I27),0))</f>
        <v>0</v>
      </c>
      <c r="K27" s="312"/>
      <c r="L27" s="314"/>
      <c r="M27" s="312"/>
      <c r="N27" s="314"/>
      <c r="O27" s="314"/>
      <c r="P27" s="312">
        <f>+N27+O27+18</f>
        <v>18</v>
      </c>
      <c r="Q27" s="315">
        <f t="shared" ref="Q27:U42" si="2">IFERROR(IF(AND((Q$161-$P27)/$M27&gt;0,(Q$161-$P27)/$M27&lt;1),(Q$161-$P27)/$M27,IF((Q$161-$P27)/$M27&gt;0,1,0)),0)</f>
        <v>0</v>
      </c>
      <c r="R27" s="315">
        <f t="shared" si="2"/>
        <v>0</v>
      </c>
      <c r="S27" s="315">
        <f t="shared" si="2"/>
        <v>0</v>
      </c>
      <c r="T27" s="315">
        <f t="shared" si="2"/>
        <v>0</v>
      </c>
      <c r="U27" s="315">
        <f t="shared" si="2"/>
        <v>0</v>
      </c>
      <c r="V27" s="316">
        <f>Q27*($G27-$H27)</f>
        <v>0</v>
      </c>
      <c r="W27" s="316">
        <f t="shared" ref="W27:W90" si="3">R27*($G27-$H27)-V27</f>
        <v>0</v>
      </c>
      <c r="X27" s="316">
        <f t="shared" ref="X27" si="4">S27*($G27-$H27)-SUM(V27:W27)</f>
        <v>0</v>
      </c>
      <c r="Y27" s="316">
        <f t="shared" ref="Y27" si="5">T27*($G27-$H27)-SUM(V27:X27)</f>
        <v>0</v>
      </c>
      <c r="Z27" s="316">
        <f t="shared" ref="Z27:Z90" si="6">U27*($G27-$H27)-SUM(V27:Y27)</f>
        <v>0</v>
      </c>
      <c r="AA27" s="312"/>
      <c r="AB27" s="313">
        <f>+AB25+AB26</f>
        <v>861</v>
      </c>
    </row>
    <row r="28" spans="1:36" s="9" customFormat="1" ht="21" customHeight="1" x14ac:dyDescent="0.25">
      <c r="A28" s="103"/>
      <c r="B28" s="8">
        <v>1</v>
      </c>
      <c r="C28" s="304" t="s">
        <v>102</v>
      </c>
      <c r="D28" s="188">
        <v>3</v>
      </c>
      <c r="E28" s="305" t="s">
        <v>7</v>
      </c>
      <c r="F28" s="305" t="s">
        <v>101</v>
      </c>
      <c r="G28" s="58">
        <v>182</v>
      </c>
      <c r="H28" s="58">
        <v>0</v>
      </c>
      <c r="I28" s="58">
        <v>0</v>
      </c>
      <c r="J28" s="8">
        <f t="shared" si="1"/>
        <v>0</v>
      </c>
      <c r="K28" s="8"/>
      <c r="L28" s="58">
        <v>3</v>
      </c>
      <c r="M28" s="8">
        <f>+L28*12</f>
        <v>36</v>
      </c>
      <c r="N28" s="58">
        <v>24</v>
      </c>
      <c r="O28" s="58">
        <v>14</v>
      </c>
      <c r="P28" s="8">
        <f>+N28+O28+18</f>
        <v>56</v>
      </c>
      <c r="Q28" s="59">
        <f t="shared" si="2"/>
        <v>0</v>
      </c>
      <c r="R28" s="59">
        <f t="shared" si="2"/>
        <v>0</v>
      </c>
      <c r="S28" s="59">
        <f t="shared" si="2"/>
        <v>0</v>
      </c>
      <c r="T28" s="59">
        <f t="shared" si="2"/>
        <v>0</v>
      </c>
      <c r="U28" s="59">
        <f t="shared" si="2"/>
        <v>0</v>
      </c>
      <c r="V28" s="55">
        <f t="shared" ref="V28:V91" si="7">Q28*($G28-$H28)</f>
        <v>0</v>
      </c>
      <c r="W28" s="55">
        <f t="shared" si="3"/>
        <v>0</v>
      </c>
      <c r="X28" s="55">
        <f t="shared" ref="X28" si="8">S28*($G28-$H28)-SUM(V28:W28)</f>
        <v>0</v>
      </c>
      <c r="Y28" s="55">
        <f t="shared" ref="Y28" si="9">T28*($G28-$H28)-SUM(V28:X28)</f>
        <v>0</v>
      </c>
      <c r="Z28" s="55">
        <f t="shared" si="6"/>
        <v>0</v>
      </c>
      <c r="AA28" s="8"/>
    </row>
    <row r="29" spans="1:36" s="9" customFormat="1" ht="21" customHeight="1" x14ac:dyDescent="0.25">
      <c r="A29" s="103"/>
      <c r="B29" s="8">
        <v>2</v>
      </c>
      <c r="C29" s="304" t="s">
        <v>103</v>
      </c>
      <c r="D29" s="188">
        <v>1</v>
      </c>
      <c r="E29" s="305" t="s">
        <v>7</v>
      </c>
      <c r="F29" s="305" t="s">
        <v>101</v>
      </c>
      <c r="G29" s="58">
        <v>493</v>
      </c>
      <c r="H29" s="58">
        <v>0</v>
      </c>
      <c r="I29" s="58">
        <v>95</v>
      </c>
      <c r="J29" s="8">
        <f t="shared" si="1"/>
        <v>398</v>
      </c>
      <c r="K29" s="8"/>
      <c r="L29" s="58">
        <v>5</v>
      </c>
      <c r="M29" s="8">
        <f t="shared" ref="M29:M93" si="10">+L29*12</f>
        <v>60</v>
      </c>
      <c r="N29" s="58">
        <v>-22</v>
      </c>
      <c r="O29" s="58">
        <v>0</v>
      </c>
      <c r="P29" s="8">
        <f t="shared" ref="P29:P93" si="11">+N29+O29+18</f>
        <v>-4</v>
      </c>
      <c r="Q29" s="59">
        <f t="shared" si="2"/>
        <v>0.16666666666666666</v>
      </c>
      <c r="R29" s="59">
        <f t="shared" si="2"/>
        <v>0.36666666666666664</v>
      </c>
      <c r="S29" s="59">
        <f t="shared" si="2"/>
        <v>0.56666666666666665</v>
      </c>
      <c r="T29" s="59">
        <f t="shared" si="2"/>
        <v>0.76666666666666672</v>
      </c>
      <c r="U29" s="59">
        <f t="shared" si="2"/>
        <v>0.96666666666666667</v>
      </c>
      <c r="V29" s="55">
        <f t="shared" si="7"/>
        <v>82.166666666666657</v>
      </c>
      <c r="W29" s="55">
        <f t="shared" si="3"/>
        <v>98.6</v>
      </c>
      <c r="X29" s="55">
        <f t="shared" ref="X29:X93" si="12">S29*($G29-$H29)-SUM(V29:W29)</f>
        <v>98.600000000000023</v>
      </c>
      <c r="Y29" s="55">
        <f t="shared" ref="Y29:Y93" si="13">T29*($G29-$H29)-SUM(V29:X29)</f>
        <v>98.600000000000023</v>
      </c>
      <c r="Z29" s="55">
        <f t="shared" si="6"/>
        <v>98.599999999999966</v>
      </c>
      <c r="AA29" s="8"/>
    </row>
    <row r="30" spans="1:36" s="9" customFormat="1" ht="21" customHeight="1" x14ac:dyDescent="0.25">
      <c r="A30" s="103"/>
      <c r="B30" s="8">
        <v>3</v>
      </c>
      <c r="C30" s="304" t="s">
        <v>105</v>
      </c>
      <c r="D30" s="188">
        <v>1</v>
      </c>
      <c r="E30" s="305" t="s">
        <v>7</v>
      </c>
      <c r="F30" s="305" t="s">
        <v>101</v>
      </c>
      <c r="G30" s="58">
        <v>206</v>
      </c>
      <c r="H30" s="58">
        <v>183</v>
      </c>
      <c r="I30" s="58">
        <v>23</v>
      </c>
      <c r="J30" s="8">
        <f t="shared" si="1"/>
        <v>0</v>
      </c>
      <c r="K30" s="8"/>
      <c r="L30" s="58">
        <v>1</v>
      </c>
      <c r="M30" s="8">
        <f t="shared" si="10"/>
        <v>12</v>
      </c>
      <c r="N30" s="58">
        <v>-18</v>
      </c>
      <c r="O30" s="58">
        <v>0</v>
      </c>
      <c r="P30" s="8">
        <f t="shared" si="11"/>
        <v>0</v>
      </c>
      <c r="Q30" s="59">
        <f t="shared" si="2"/>
        <v>0.5</v>
      </c>
      <c r="R30" s="59">
        <f t="shared" si="2"/>
        <v>1</v>
      </c>
      <c r="S30" s="59">
        <f t="shared" si="2"/>
        <v>1</v>
      </c>
      <c r="T30" s="59">
        <f t="shared" si="2"/>
        <v>1</v>
      </c>
      <c r="U30" s="59">
        <f t="shared" si="2"/>
        <v>1</v>
      </c>
      <c r="V30" s="55">
        <f t="shared" si="7"/>
        <v>11.5</v>
      </c>
      <c r="W30" s="55">
        <f t="shared" si="3"/>
        <v>11.5</v>
      </c>
      <c r="X30" s="55">
        <f t="shared" si="12"/>
        <v>0</v>
      </c>
      <c r="Y30" s="55">
        <f t="shared" si="13"/>
        <v>0</v>
      </c>
      <c r="Z30" s="55">
        <f t="shared" si="6"/>
        <v>0</v>
      </c>
      <c r="AA30" s="8"/>
    </row>
    <row r="31" spans="1:36" s="9" customFormat="1" ht="21" customHeight="1" x14ac:dyDescent="0.25">
      <c r="A31" s="103"/>
      <c r="B31" s="8">
        <v>4</v>
      </c>
      <c r="C31" s="304" t="s">
        <v>106</v>
      </c>
      <c r="D31" s="188">
        <v>1</v>
      </c>
      <c r="E31" s="305" t="s">
        <v>7</v>
      </c>
      <c r="F31" s="305" t="s">
        <v>101</v>
      </c>
      <c r="G31" s="58">
        <v>315</v>
      </c>
      <c r="H31" s="58">
        <v>133</v>
      </c>
      <c r="I31" s="58">
        <v>84</v>
      </c>
      <c r="J31" s="8">
        <f t="shared" si="1"/>
        <v>98</v>
      </c>
      <c r="K31" s="8"/>
      <c r="L31" s="58">
        <v>2.5</v>
      </c>
      <c r="M31" s="8">
        <f t="shared" si="10"/>
        <v>30</v>
      </c>
      <c r="N31" s="58">
        <v>-10</v>
      </c>
      <c r="O31" s="58">
        <v>0</v>
      </c>
      <c r="P31" s="8">
        <f t="shared" si="11"/>
        <v>8</v>
      </c>
      <c r="Q31" s="59">
        <f t="shared" si="2"/>
        <v>0</v>
      </c>
      <c r="R31" s="59">
        <f t="shared" si="2"/>
        <v>0.33333333333333331</v>
      </c>
      <c r="S31" s="59">
        <f t="shared" si="2"/>
        <v>0.73333333333333328</v>
      </c>
      <c r="T31" s="59">
        <f t="shared" si="2"/>
        <v>1</v>
      </c>
      <c r="U31" s="59">
        <f t="shared" si="2"/>
        <v>1</v>
      </c>
      <c r="V31" s="55">
        <f t="shared" si="7"/>
        <v>0</v>
      </c>
      <c r="W31" s="55">
        <f t="shared" si="3"/>
        <v>60.666666666666664</v>
      </c>
      <c r="X31" s="55">
        <f t="shared" si="12"/>
        <v>72.800000000000011</v>
      </c>
      <c r="Y31" s="55">
        <f t="shared" si="13"/>
        <v>48.533333333333331</v>
      </c>
      <c r="Z31" s="55">
        <f t="shared" si="6"/>
        <v>0</v>
      </c>
      <c r="AA31" s="8"/>
    </row>
    <row r="32" spans="1:36" s="9" customFormat="1" ht="21" customHeight="1" x14ac:dyDescent="0.25">
      <c r="A32" s="103"/>
      <c r="B32" s="8">
        <v>5</v>
      </c>
      <c r="C32" s="304" t="s">
        <v>107</v>
      </c>
      <c r="D32" s="188">
        <v>1</v>
      </c>
      <c r="E32" s="305" t="s">
        <v>7</v>
      </c>
      <c r="F32" s="305" t="s">
        <v>101</v>
      </c>
      <c r="G32" s="58">
        <v>398</v>
      </c>
      <c r="H32" s="58">
        <v>296</v>
      </c>
      <c r="I32" s="58">
        <v>102</v>
      </c>
      <c r="J32" s="8">
        <f t="shared" si="1"/>
        <v>0</v>
      </c>
      <c r="K32" s="8"/>
      <c r="L32" s="58">
        <v>2</v>
      </c>
      <c r="M32" s="8">
        <f t="shared" si="10"/>
        <v>24</v>
      </c>
      <c r="N32" s="58">
        <v>-24</v>
      </c>
      <c r="O32" s="58">
        <v>0</v>
      </c>
      <c r="P32" s="8">
        <f t="shared" si="11"/>
        <v>-6</v>
      </c>
      <c r="Q32" s="59">
        <f t="shared" si="2"/>
        <v>0.5</v>
      </c>
      <c r="R32" s="59">
        <f t="shared" si="2"/>
        <v>1</v>
      </c>
      <c r="S32" s="59">
        <f t="shared" si="2"/>
        <v>1</v>
      </c>
      <c r="T32" s="59">
        <f t="shared" si="2"/>
        <v>1</v>
      </c>
      <c r="U32" s="59">
        <f t="shared" si="2"/>
        <v>1</v>
      </c>
      <c r="V32" s="55">
        <f t="shared" si="7"/>
        <v>51</v>
      </c>
      <c r="W32" s="55">
        <f t="shared" si="3"/>
        <v>51</v>
      </c>
      <c r="X32" s="55">
        <f t="shared" si="12"/>
        <v>0</v>
      </c>
      <c r="Y32" s="55">
        <f t="shared" si="13"/>
        <v>0</v>
      </c>
      <c r="Z32" s="55">
        <f t="shared" si="6"/>
        <v>0</v>
      </c>
      <c r="AA32" s="8"/>
    </row>
    <row r="33" spans="1:27" s="313" customFormat="1" ht="21" customHeight="1" x14ac:dyDescent="0.25">
      <c r="A33" s="311"/>
      <c r="B33" s="312">
        <v>6</v>
      </c>
      <c r="C33" s="313" t="s">
        <v>108</v>
      </c>
      <c r="D33" s="310"/>
      <c r="E33" s="317" t="s">
        <v>7</v>
      </c>
      <c r="F33" s="317" t="s">
        <v>101</v>
      </c>
      <c r="G33" s="312">
        <v>72</v>
      </c>
      <c r="H33" s="312">
        <v>72</v>
      </c>
      <c r="I33" s="312">
        <v>0</v>
      </c>
      <c r="J33" s="312">
        <f t="shared" si="1"/>
        <v>0</v>
      </c>
      <c r="K33" s="312"/>
      <c r="L33" s="314"/>
      <c r="M33" s="312"/>
      <c r="N33" s="314"/>
      <c r="O33" s="314"/>
      <c r="P33" s="312">
        <f t="shared" si="11"/>
        <v>18</v>
      </c>
      <c r="Q33" s="315">
        <f t="shared" si="2"/>
        <v>0</v>
      </c>
      <c r="R33" s="315">
        <f t="shared" si="2"/>
        <v>0</v>
      </c>
      <c r="S33" s="315">
        <f t="shared" si="2"/>
        <v>0</v>
      </c>
      <c r="T33" s="315">
        <f t="shared" si="2"/>
        <v>0</v>
      </c>
      <c r="U33" s="315">
        <f t="shared" si="2"/>
        <v>0</v>
      </c>
      <c r="V33" s="316">
        <f t="shared" si="7"/>
        <v>0</v>
      </c>
      <c r="W33" s="316">
        <f t="shared" si="3"/>
        <v>0</v>
      </c>
      <c r="X33" s="316">
        <f t="shared" si="12"/>
        <v>0</v>
      </c>
      <c r="Y33" s="316">
        <f t="shared" si="13"/>
        <v>0</v>
      </c>
      <c r="Z33" s="316">
        <f t="shared" si="6"/>
        <v>0</v>
      </c>
      <c r="AA33" s="312"/>
    </row>
    <row r="34" spans="1:27" s="9" customFormat="1" ht="21" customHeight="1" x14ac:dyDescent="0.25">
      <c r="A34" s="103"/>
      <c r="B34" s="8">
        <v>7</v>
      </c>
      <c r="C34" s="304" t="s">
        <v>109</v>
      </c>
      <c r="D34" s="188">
        <v>1</v>
      </c>
      <c r="E34" s="305" t="s">
        <v>8</v>
      </c>
      <c r="F34" s="305" t="s">
        <v>110</v>
      </c>
      <c r="G34" s="58">
        <v>252</v>
      </c>
      <c r="H34" s="58">
        <v>0</v>
      </c>
      <c r="I34" s="58">
        <v>0</v>
      </c>
      <c r="J34" s="8">
        <f t="shared" si="1"/>
        <v>252</v>
      </c>
      <c r="K34" s="8"/>
      <c r="L34" s="58">
        <v>7.4</v>
      </c>
      <c r="M34" s="8">
        <f t="shared" si="10"/>
        <v>88.800000000000011</v>
      </c>
      <c r="N34" s="58">
        <v>-8</v>
      </c>
      <c r="O34" s="58">
        <v>14</v>
      </c>
      <c r="P34" s="8">
        <f t="shared" si="11"/>
        <v>24</v>
      </c>
      <c r="Q34" s="59">
        <f t="shared" si="2"/>
        <v>0</v>
      </c>
      <c r="R34" s="59">
        <f t="shared" si="2"/>
        <v>0</v>
      </c>
      <c r="S34" s="59">
        <f t="shared" si="2"/>
        <v>6.7567567567567557E-2</v>
      </c>
      <c r="T34" s="59">
        <f t="shared" si="2"/>
        <v>0.20270270270270269</v>
      </c>
      <c r="U34" s="59">
        <f t="shared" si="2"/>
        <v>0.33783783783783777</v>
      </c>
      <c r="V34" s="55">
        <f t="shared" si="7"/>
        <v>0</v>
      </c>
      <c r="W34" s="55">
        <f t="shared" si="3"/>
        <v>0</v>
      </c>
      <c r="X34" s="55">
        <f t="shared" si="12"/>
        <v>17.027027027027025</v>
      </c>
      <c r="Y34" s="55">
        <f t="shared" si="13"/>
        <v>34.054054054054049</v>
      </c>
      <c r="Z34" s="55">
        <f t="shared" si="6"/>
        <v>34.054054054054042</v>
      </c>
      <c r="AA34" s="8"/>
    </row>
    <row r="35" spans="1:27" s="9" customFormat="1" ht="21" customHeight="1" x14ac:dyDescent="0.25">
      <c r="A35" s="103"/>
      <c r="B35" s="8">
        <v>8</v>
      </c>
      <c r="C35" s="304" t="s">
        <v>111</v>
      </c>
      <c r="D35" s="188">
        <v>2</v>
      </c>
      <c r="E35" s="305" t="s">
        <v>8</v>
      </c>
      <c r="F35" s="305" t="s">
        <v>110</v>
      </c>
      <c r="G35" s="58">
        <v>51</v>
      </c>
      <c r="H35" s="58">
        <v>0</v>
      </c>
      <c r="I35" s="58">
        <v>0</v>
      </c>
      <c r="J35" s="8">
        <f t="shared" si="1"/>
        <v>51</v>
      </c>
      <c r="K35" s="8"/>
      <c r="L35" s="58">
        <v>2</v>
      </c>
      <c r="M35" s="8">
        <f t="shared" si="10"/>
        <v>24</v>
      </c>
      <c r="N35" s="58">
        <v>24</v>
      </c>
      <c r="O35" s="58">
        <v>14</v>
      </c>
      <c r="P35" s="8">
        <f t="shared" si="11"/>
        <v>56</v>
      </c>
      <c r="Q35" s="59">
        <f t="shared" si="2"/>
        <v>0</v>
      </c>
      <c r="R35" s="59">
        <f t="shared" si="2"/>
        <v>0</v>
      </c>
      <c r="S35" s="59">
        <f t="shared" si="2"/>
        <v>0</v>
      </c>
      <c r="T35" s="59">
        <f t="shared" si="2"/>
        <v>0</v>
      </c>
      <c r="U35" s="59">
        <f t="shared" si="2"/>
        <v>0</v>
      </c>
      <c r="V35" s="55">
        <f t="shared" si="7"/>
        <v>0</v>
      </c>
      <c r="W35" s="55">
        <f t="shared" si="3"/>
        <v>0</v>
      </c>
      <c r="X35" s="55">
        <f t="shared" si="12"/>
        <v>0</v>
      </c>
      <c r="Y35" s="55">
        <f t="shared" si="13"/>
        <v>0</v>
      </c>
      <c r="Z35" s="55">
        <f t="shared" si="6"/>
        <v>0</v>
      </c>
      <c r="AA35" s="8"/>
    </row>
    <row r="36" spans="1:27" s="9" customFormat="1" ht="21" customHeight="1" x14ac:dyDescent="0.25">
      <c r="A36" s="103"/>
      <c r="B36" s="8">
        <v>9</v>
      </c>
      <c r="C36" s="304" t="s">
        <v>112</v>
      </c>
      <c r="D36" s="188">
        <v>2</v>
      </c>
      <c r="E36" s="305" t="s">
        <v>8</v>
      </c>
      <c r="F36" s="305" t="s">
        <v>110</v>
      </c>
      <c r="G36" s="58">
        <v>23</v>
      </c>
      <c r="H36" s="58">
        <v>0</v>
      </c>
      <c r="I36" s="58">
        <v>0</v>
      </c>
      <c r="J36" s="8">
        <f t="shared" si="1"/>
        <v>23</v>
      </c>
      <c r="K36" s="8"/>
      <c r="L36" s="58">
        <v>1</v>
      </c>
      <c r="M36" s="8">
        <f t="shared" si="10"/>
        <v>12</v>
      </c>
      <c r="N36" s="58">
        <v>36</v>
      </c>
      <c r="O36" s="58">
        <v>14</v>
      </c>
      <c r="P36" s="8">
        <f t="shared" si="11"/>
        <v>68</v>
      </c>
      <c r="Q36" s="59">
        <f t="shared" si="2"/>
        <v>0</v>
      </c>
      <c r="R36" s="59">
        <f t="shared" si="2"/>
        <v>0</v>
      </c>
      <c r="S36" s="59">
        <f t="shared" si="2"/>
        <v>0</v>
      </c>
      <c r="T36" s="59">
        <f t="shared" si="2"/>
        <v>0</v>
      </c>
      <c r="U36" s="59">
        <f t="shared" si="2"/>
        <v>0</v>
      </c>
      <c r="V36" s="55">
        <f t="shared" si="7"/>
        <v>0</v>
      </c>
      <c r="W36" s="55">
        <f t="shared" si="3"/>
        <v>0</v>
      </c>
      <c r="X36" s="55">
        <f t="shared" si="12"/>
        <v>0</v>
      </c>
      <c r="Y36" s="55">
        <f t="shared" si="13"/>
        <v>0</v>
      </c>
      <c r="Z36" s="55">
        <f t="shared" si="6"/>
        <v>0</v>
      </c>
      <c r="AA36" s="8"/>
    </row>
    <row r="37" spans="1:27" s="186" customFormat="1" ht="21" customHeight="1" x14ac:dyDescent="0.25">
      <c r="A37" s="185">
        <v>80</v>
      </c>
      <c r="B37" s="8">
        <v>10</v>
      </c>
      <c r="C37" s="304" t="s">
        <v>113</v>
      </c>
      <c r="D37" s="188">
        <v>2</v>
      </c>
      <c r="E37" s="305" t="s">
        <v>8</v>
      </c>
      <c r="F37" s="305" t="s">
        <v>110</v>
      </c>
      <c r="G37" s="58">
        <v>40</v>
      </c>
      <c r="H37" s="58">
        <v>0</v>
      </c>
      <c r="I37" s="58">
        <v>0</v>
      </c>
      <c r="J37" s="8">
        <f t="shared" si="1"/>
        <v>40</v>
      </c>
      <c r="K37" s="89"/>
      <c r="L37" s="58">
        <v>2</v>
      </c>
      <c r="M37" s="8">
        <f t="shared" si="10"/>
        <v>24</v>
      </c>
      <c r="N37" s="58">
        <v>48</v>
      </c>
      <c r="O37" s="58">
        <v>14</v>
      </c>
      <c r="P37" s="8">
        <f t="shared" si="11"/>
        <v>80</v>
      </c>
      <c r="Q37" s="59">
        <f t="shared" si="2"/>
        <v>0</v>
      </c>
      <c r="R37" s="59">
        <f t="shared" si="2"/>
        <v>0</v>
      </c>
      <c r="S37" s="59">
        <f t="shared" si="2"/>
        <v>0</v>
      </c>
      <c r="T37" s="59">
        <f t="shared" si="2"/>
        <v>0</v>
      </c>
      <c r="U37" s="59">
        <f t="shared" si="2"/>
        <v>0</v>
      </c>
      <c r="V37" s="55">
        <f t="shared" si="7"/>
        <v>0</v>
      </c>
      <c r="W37" s="55">
        <f t="shared" si="3"/>
        <v>0</v>
      </c>
      <c r="X37" s="55">
        <f t="shared" si="12"/>
        <v>0</v>
      </c>
      <c r="Y37" s="55">
        <f t="shared" si="13"/>
        <v>0</v>
      </c>
      <c r="Z37" s="55">
        <f t="shared" si="6"/>
        <v>0</v>
      </c>
      <c r="AA37" s="89"/>
    </row>
    <row r="38" spans="1:27" s="9" customFormat="1" ht="21" customHeight="1" x14ac:dyDescent="0.25">
      <c r="A38" s="103"/>
      <c r="B38" s="8">
        <v>11</v>
      </c>
      <c r="C38" s="304" t="s">
        <v>114</v>
      </c>
      <c r="D38" s="188">
        <v>3</v>
      </c>
      <c r="E38" s="305" t="s">
        <v>8</v>
      </c>
      <c r="F38" s="305" t="s">
        <v>110</v>
      </c>
      <c r="G38" s="58">
        <v>14</v>
      </c>
      <c r="H38" s="58">
        <v>0</v>
      </c>
      <c r="I38" s="58">
        <v>0</v>
      </c>
      <c r="J38" s="8">
        <f t="shared" si="1"/>
        <v>0</v>
      </c>
      <c r="K38" s="8"/>
      <c r="L38" s="58">
        <v>1</v>
      </c>
      <c r="M38" s="8">
        <f t="shared" si="10"/>
        <v>12</v>
      </c>
      <c r="N38" s="58">
        <v>48</v>
      </c>
      <c r="O38" s="58">
        <v>14</v>
      </c>
      <c r="P38" s="8">
        <f t="shared" si="11"/>
        <v>80</v>
      </c>
      <c r="Q38" s="59">
        <f t="shared" si="2"/>
        <v>0</v>
      </c>
      <c r="R38" s="59">
        <f t="shared" si="2"/>
        <v>0</v>
      </c>
      <c r="S38" s="59">
        <f t="shared" si="2"/>
        <v>0</v>
      </c>
      <c r="T38" s="59">
        <f t="shared" si="2"/>
        <v>0</v>
      </c>
      <c r="U38" s="59">
        <f t="shared" si="2"/>
        <v>0</v>
      </c>
      <c r="V38" s="55">
        <f t="shared" si="7"/>
        <v>0</v>
      </c>
      <c r="W38" s="55">
        <f t="shared" si="3"/>
        <v>0</v>
      </c>
      <c r="X38" s="55">
        <f t="shared" si="12"/>
        <v>0</v>
      </c>
      <c r="Y38" s="55">
        <f t="shared" si="13"/>
        <v>0</v>
      </c>
      <c r="Z38" s="55">
        <f t="shared" si="6"/>
        <v>0</v>
      </c>
      <c r="AA38" s="8"/>
    </row>
    <row r="39" spans="1:27" s="9" customFormat="1" ht="21" customHeight="1" x14ac:dyDescent="0.25">
      <c r="A39" s="103"/>
      <c r="B39" s="8">
        <v>12</v>
      </c>
      <c r="C39" s="304" t="s">
        <v>115</v>
      </c>
      <c r="D39" s="188">
        <v>3</v>
      </c>
      <c r="E39" s="305" t="s">
        <v>8</v>
      </c>
      <c r="F39" s="305" t="s">
        <v>110</v>
      </c>
      <c r="G39" s="58">
        <v>74</v>
      </c>
      <c r="H39" s="58">
        <v>0</v>
      </c>
      <c r="I39" s="58">
        <v>0</v>
      </c>
      <c r="J39" s="8">
        <f t="shared" si="1"/>
        <v>0</v>
      </c>
      <c r="K39" s="8"/>
      <c r="L39" s="58">
        <v>2</v>
      </c>
      <c r="M39" s="8">
        <f t="shared" si="10"/>
        <v>24</v>
      </c>
      <c r="N39" s="58">
        <v>24</v>
      </c>
      <c r="O39" s="58">
        <v>14</v>
      </c>
      <c r="P39" s="8">
        <f t="shared" si="11"/>
        <v>56</v>
      </c>
      <c r="Q39" s="59">
        <f t="shared" si="2"/>
        <v>0</v>
      </c>
      <c r="R39" s="59">
        <f t="shared" si="2"/>
        <v>0</v>
      </c>
      <c r="S39" s="59">
        <f t="shared" si="2"/>
        <v>0</v>
      </c>
      <c r="T39" s="59">
        <f t="shared" si="2"/>
        <v>0</v>
      </c>
      <c r="U39" s="59">
        <f t="shared" si="2"/>
        <v>0</v>
      </c>
      <c r="V39" s="55">
        <f t="shared" si="7"/>
        <v>0</v>
      </c>
      <c r="W39" s="55">
        <f t="shared" si="3"/>
        <v>0</v>
      </c>
      <c r="X39" s="55">
        <f t="shared" si="12"/>
        <v>0</v>
      </c>
      <c r="Y39" s="55">
        <f t="shared" si="13"/>
        <v>0</v>
      </c>
      <c r="Z39" s="55">
        <f t="shared" si="6"/>
        <v>0</v>
      </c>
      <c r="AA39" s="8"/>
    </row>
    <row r="40" spans="1:27" s="9" customFormat="1" ht="21" customHeight="1" x14ac:dyDescent="0.25">
      <c r="A40" s="103"/>
      <c r="B40" s="8">
        <v>13</v>
      </c>
      <c r="C40" s="304" t="s">
        <v>116</v>
      </c>
      <c r="D40" s="188">
        <v>5</v>
      </c>
      <c r="E40" s="305" t="s">
        <v>8</v>
      </c>
      <c r="F40" s="305" t="s">
        <v>110</v>
      </c>
      <c r="G40" s="58">
        <v>80</v>
      </c>
      <c r="H40" s="58">
        <v>0</v>
      </c>
      <c r="I40" s="58">
        <v>0</v>
      </c>
      <c r="J40" s="8">
        <f t="shared" si="1"/>
        <v>0</v>
      </c>
      <c r="K40" s="8"/>
      <c r="L40" s="58">
        <v>2</v>
      </c>
      <c r="M40" s="8">
        <f t="shared" si="10"/>
        <v>24</v>
      </c>
      <c r="N40" s="58">
        <v>48</v>
      </c>
      <c r="O40" s="58">
        <v>14</v>
      </c>
      <c r="P40" s="8">
        <f t="shared" si="11"/>
        <v>80</v>
      </c>
      <c r="Q40" s="59">
        <f t="shared" si="2"/>
        <v>0</v>
      </c>
      <c r="R40" s="59">
        <f t="shared" si="2"/>
        <v>0</v>
      </c>
      <c r="S40" s="59">
        <f t="shared" si="2"/>
        <v>0</v>
      </c>
      <c r="T40" s="59">
        <f t="shared" si="2"/>
        <v>0</v>
      </c>
      <c r="U40" s="59">
        <f t="shared" si="2"/>
        <v>0</v>
      </c>
      <c r="V40" s="55">
        <f t="shared" si="7"/>
        <v>0</v>
      </c>
      <c r="W40" s="55">
        <f t="shared" si="3"/>
        <v>0</v>
      </c>
      <c r="X40" s="55">
        <f t="shared" si="12"/>
        <v>0</v>
      </c>
      <c r="Y40" s="55">
        <f t="shared" si="13"/>
        <v>0</v>
      </c>
      <c r="Z40" s="55">
        <f t="shared" si="6"/>
        <v>0</v>
      </c>
      <c r="AA40" s="8"/>
    </row>
    <row r="41" spans="1:27" s="9" customFormat="1" ht="21" customHeight="1" x14ac:dyDescent="0.25">
      <c r="A41" s="103"/>
      <c r="B41" s="8">
        <v>14</v>
      </c>
      <c r="C41" s="304" t="s">
        <v>166</v>
      </c>
      <c r="D41" s="188">
        <v>1</v>
      </c>
      <c r="E41" s="305" t="s">
        <v>118</v>
      </c>
      <c r="F41" s="305" t="s">
        <v>119</v>
      </c>
      <c r="G41" s="58">
        <v>276</v>
      </c>
      <c r="H41" s="58">
        <v>0</v>
      </c>
      <c r="I41" s="58">
        <v>0</v>
      </c>
      <c r="J41" s="8">
        <f t="shared" si="1"/>
        <v>276</v>
      </c>
      <c r="K41" s="8"/>
      <c r="L41" s="58">
        <v>4.1500000000000004</v>
      </c>
      <c r="M41" s="8">
        <f t="shared" si="10"/>
        <v>49.800000000000004</v>
      </c>
      <c r="N41" s="58">
        <v>-8</v>
      </c>
      <c r="O41" s="58">
        <v>8</v>
      </c>
      <c r="P41" s="8">
        <f t="shared" si="11"/>
        <v>18</v>
      </c>
      <c r="Q41" s="59">
        <f t="shared" si="2"/>
        <v>0</v>
      </c>
      <c r="R41" s="59">
        <f t="shared" si="2"/>
        <v>0</v>
      </c>
      <c r="S41" s="59">
        <f t="shared" si="2"/>
        <v>0.24096385542168672</v>
      </c>
      <c r="T41" s="59">
        <f t="shared" si="2"/>
        <v>0.48192771084337344</v>
      </c>
      <c r="U41" s="59">
        <f t="shared" si="2"/>
        <v>0.72289156626506013</v>
      </c>
      <c r="V41" s="55">
        <f t="shared" si="7"/>
        <v>0</v>
      </c>
      <c r="W41" s="55">
        <f t="shared" si="3"/>
        <v>0</v>
      </c>
      <c r="X41" s="55">
        <f t="shared" si="12"/>
        <v>66.506024096385531</v>
      </c>
      <c r="Y41" s="55">
        <f t="shared" si="13"/>
        <v>66.506024096385531</v>
      </c>
      <c r="Z41" s="55">
        <f t="shared" si="6"/>
        <v>66.506024096385545</v>
      </c>
      <c r="AA41" s="8"/>
    </row>
    <row r="42" spans="1:27" s="9" customFormat="1" ht="21" customHeight="1" x14ac:dyDescent="0.25">
      <c r="A42" s="103"/>
      <c r="B42" s="8">
        <v>15</v>
      </c>
      <c r="C42" s="304" t="s">
        <v>120</v>
      </c>
      <c r="D42" s="188">
        <v>1</v>
      </c>
      <c r="E42" s="305" t="s">
        <v>118</v>
      </c>
      <c r="F42" s="305" t="s">
        <v>119</v>
      </c>
      <c r="G42" s="58">
        <v>99</v>
      </c>
      <c r="H42" s="58">
        <v>0</v>
      </c>
      <c r="I42" s="58">
        <v>0</v>
      </c>
      <c r="J42" s="8">
        <f t="shared" si="1"/>
        <v>99</v>
      </c>
      <c r="K42" s="8"/>
      <c r="L42" s="58">
        <v>10</v>
      </c>
      <c r="M42" s="8">
        <f t="shared" si="10"/>
        <v>120</v>
      </c>
      <c r="N42" s="58">
        <v>24</v>
      </c>
      <c r="O42" s="58">
        <v>16</v>
      </c>
      <c r="P42" s="8">
        <f t="shared" si="11"/>
        <v>58</v>
      </c>
      <c r="Q42" s="59">
        <f t="shared" si="2"/>
        <v>0</v>
      </c>
      <c r="R42" s="59">
        <f t="shared" si="2"/>
        <v>0</v>
      </c>
      <c r="S42" s="59">
        <f t="shared" si="2"/>
        <v>0</v>
      </c>
      <c r="T42" s="59">
        <f t="shared" si="2"/>
        <v>0</v>
      </c>
      <c r="U42" s="59">
        <f t="shared" si="2"/>
        <v>0</v>
      </c>
      <c r="V42" s="55">
        <f t="shared" si="7"/>
        <v>0</v>
      </c>
      <c r="W42" s="55">
        <f t="shared" si="3"/>
        <v>0</v>
      </c>
      <c r="X42" s="55">
        <f t="shared" si="12"/>
        <v>0</v>
      </c>
      <c r="Y42" s="55">
        <f t="shared" si="13"/>
        <v>0</v>
      </c>
      <c r="Z42" s="55">
        <f t="shared" si="6"/>
        <v>0</v>
      </c>
      <c r="AA42" s="8"/>
    </row>
    <row r="43" spans="1:27" s="9" customFormat="1" ht="21" customHeight="1" x14ac:dyDescent="0.25">
      <c r="A43" s="103"/>
      <c r="B43" s="8">
        <v>16</v>
      </c>
      <c r="C43" s="304" t="s">
        <v>10</v>
      </c>
      <c r="D43" s="188">
        <v>1</v>
      </c>
      <c r="E43" s="305" t="s">
        <v>118</v>
      </c>
      <c r="F43" s="305" t="s">
        <v>119</v>
      </c>
      <c r="G43" s="58">
        <v>2</v>
      </c>
      <c r="H43" s="58">
        <v>0</v>
      </c>
      <c r="I43" s="58">
        <v>0</v>
      </c>
      <c r="J43" s="8">
        <f t="shared" si="1"/>
        <v>2</v>
      </c>
      <c r="K43" s="8">
        <v>1</v>
      </c>
      <c r="L43" s="58">
        <v>12</v>
      </c>
      <c r="M43" s="8">
        <v>18</v>
      </c>
      <c r="N43" s="58">
        <v>-6</v>
      </c>
      <c r="O43" s="58">
        <v>16</v>
      </c>
      <c r="P43" s="8">
        <f t="shared" si="11"/>
        <v>28</v>
      </c>
      <c r="Q43" s="59">
        <f t="shared" ref="Q43:U58" si="14">IFERROR(IF(AND((Q$161-$P43)/$M43&gt;0,(Q$161-$P43)/$M43&lt;1),(Q$161-$P43)/$M43,IF((Q$161-$P43)/$M43&gt;0,1,0)),0)</f>
        <v>0</v>
      </c>
      <c r="R43" s="59">
        <f t="shared" si="14"/>
        <v>0</v>
      </c>
      <c r="S43" s="59">
        <f t="shared" si="14"/>
        <v>0.1111111111111111</v>
      </c>
      <c r="T43" s="59">
        <f t="shared" si="14"/>
        <v>0.77777777777777779</v>
      </c>
      <c r="U43" s="59">
        <f t="shared" si="14"/>
        <v>1</v>
      </c>
      <c r="V43" s="55">
        <f t="shared" si="7"/>
        <v>0</v>
      </c>
      <c r="W43" s="55">
        <f t="shared" si="3"/>
        <v>0</v>
      </c>
      <c r="X43" s="55">
        <f t="shared" si="12"/>
        <v>0.22222222222222221</v>
      </c>
      <c r="Y43" s="55">
        <f t="shared" si="13"/>
        <v>1.3333333333333335</v>
      </c>
      <c r="Z43" s="55">
        <f t="shared" si="6"/>
        <v>0.4444444444444442</v>
      </c>
      <c r="AA43" s="8"/>
    </row>
    <row r="44" spans="1:27" s="9" customFormat="1" ht="21" customHeight="1" x14ac:dyDescent="0.25">
      <c r="A44" s="103"/>
      <c r="B44" s="8">
        <v>17</v>
      </c>
      <c r="C44" s="304" t="s">
        <v>158</v>
      </c>
      <c r="D44" s="188">
        <v>3</v>
      </c>
      <c r="E44" s="305" t="s">
        <v>122</v>
      </c>
      <c r="F44" s="305" t="s">
        <v>123</v>
      </c>
      <c r="G44" s="58">
        <v>440</v>
      </c>
      <c r="H44" s="58">
        <v>0</v>
      </c>
      <c r="I44" s="58">
        <v>0</v>
      </c>
      <c r="J44" s="8">
        <f t="shared" si="1"/>
        <v>0</v>
      </c>
      <c r="K44" s="8"/>
      <c r="L44" s="58">
        <v>10</v>
      </c>
      <c r="M44" s="8">
        <f t="shared" si="10"/>
        <v>120</v>
      </c>
      <c r="N44" s="58">
        <v>48</v>
      </c>
      <c r="O44" s="58">
        <v>12</v>
      </c>
      <c r="P44" s="8">
        <f t="shared" si="11"/>
        <v>78</v>
      </c>
      <c r="Q44" s="59">
        <f t="shared" si="14"/>
        <v>0</v>
      </c>
      <c r="R44" s="59">
        <f t="shared" si="14"/>
        <v>0</v>
      </c>
      <c r="S44" s="59">
        <f t="shared" si="14"/>
        <v>0</v>
      </c>
      <c r="T44" s="59">
        <f t="shared" si="14"/>
        <v>0</v>
      </c>
      <c r="U44" s="59">
        <f t="shared" si="14"/>
        <v>0</v>
      </c>
      <c r="V44" s="55">
        <f t="shared" si="7"/>
        <v>0</v>
      </c>
      <c r="W44" s="55">
        <f t="shared" si="3"/>
        <v>0</v>
      </c>
      <c r="X44" s="55">
        <f t="shared" si="12"/>
        <v>0</v>
      </c>
      <c r="Y44" s="55">
        <f t="shared" si="13"/>
        <v>0</v>
      </c>
      <c r="Z44" s="55">
        <f t="shared" si="6"/>
        <v>0</v>
      </c>
      <c r="AA44" s="8"/>
    </row>
    <row r="45" spans="1:27" s="9" customFormat="1" ht="21" customHeight="1" x14ac:dyDescent="0.25">
      <c r="A45" s="103"/>
      <c r="B45" s="8">
        <v>18</v>
      </c>
      <c r="C45" s="304" t="s">
        <v>125</v>
      </c>
      <c r="D45" s="188">
        <v>4</v>
      </c>
      <c r="E45" s="305" t="s">
        <v>122</v>
      </c>
      <c r="F45" s="305" t="s">
        <v>123</v>
      </c>
      <c r="G45" s="58">
        <v>750</v>
      </c>
      <c r="H45" s="58">
        <v>0</v>
      </c>
      <c r="I45" s="58">
        <v>0</v>
      </c>
      <c r="J45" s="8">
        <f t="shared" si="1"/>
        <v>0</v>
      </c>
      <c r="K45" s="8"/>
      <c r="L45" s="58">
        <v>13</v>
      </c>
      <c r="M45" s="8">
        <f t="shared" si="10"/>
        <v>156</v>
      </c>
      <c r="N45" s="58">
        <v>5.2</v>
      </c>
      <c r="O45" s="58">
        <v>12</v>
      </c>
      <c r="P45" s="8">
        <f t="shared" si="11"/>
        <v>35.200000000000003</v>
      </c>
      <c r="Q45" s="59">
        <f t="shared" si="14"/>
        <v>0</v>
      </c>
      <c r="R45" s="59">
        <f t="shared" si="14"/>
        <v>0</v>
      </c>
      <c r="S45" s="59">
        <f t="shared" si="14"/>
        <v>0</v>
      </c>
      <c r="T45" s="59">
        <f t="shared" si="14"/>
        <v>4.3589743589743574E-2</v>
      </c>
      <c r="U45" s="59">
        <f t="shared" si="14"/>
        <v>0.1205128205128205</v>
      </c>
      <c r="V45" s="55">
        <f t="shared" si="7"/>
        <v>0</v>
      </c>
      <c r="W45" s="55">
        <f t="shared" si="3"/>
        <v>0</v>
      </c>
      <c r="X45" s="55">
        <f t="shared" si="12"/>
        <v>0</v>
      </c>
      <c r="Y45" s="55">
        <f t="shared" si="13"/>
        <v>32.692307692307679</v>
      </c>
      <c r="Z45" s="55">
        <f t="shared" si="6"/>
        <v>57.692307692307693</v>
      </c>
      <c r="AA45" s="8"/>
    </row>
    <row r="46" spans="1:27" s="9" customFormat="1" ht="21" customHeight="1" x14ac:dyDescent="0.25">
      <c r="A46" s="103"/>
      <c r="B46" s="8">
        <v>19</v>
      </c>
      <c r="C46" s="304" t="s">
        <v>126</v>
      </c>
      <c r="D46" s="188">
        <v>3</v>
      </c>
      <c r="E46" s="306" t="s">
        <v>122</v>
      </c>
      <c r="F46" s="305" t="s">
        <v>123</v>
      </c>
      <c r="G46" s="58">
        <v>658</v>
      </c>
      <c r="H46" s="58">
        <v>0</v>
      </c>
      <c r="I46" s="58">
        <v>0</v>
      </c>
      <c r="J46" s="8">
        <f t="shared" si="1"/>
        <v>0</v>
      </c>
      <c r="K46" s="8"/>
      <c r="L46" s="58">
        <v>9</v>
      </c>
      <c r="M46" s="8">
        <f t="shared" si="10"/>
        <v>108</v>
      </c>
      <c r="N46" s="58">
        <v>6</v>
      </c>
      <c r="O46" s="58">
        <v>16</v>
      </c>
      <c r="P46" s="8">
        <f t="shared" si="11"/>
        <v>40</v>
      </c>
      <c r="Q46" s="59">
        <f t="shared" si="14"/>
        <v>0</v>
      </c>
      <c r="R46" s="59">
        <f t="shared" si="14"/>
        <v>0</v>
      </c>
      <c r="S46" s="59">
        <f t="shared" si="14"/>
        <v>0</v>
      </c>
      <c r="T46" s="59">
        <f t="shared" si="14"/>
        <v>1.8518518518518517E-2</v>
      </c>
      <c r="U46" s="59">
        <f t="shared" si="14"/>
        <v>0.12962962962962962</v>
      </c>
      <c r="V46" s="55">
        <f t="shared" si="7"/>
        <v>0</v>
      </c>
      <c r="W46" s="55">
        <f t="shared" si="3"/>
        <v>0</v>
      </c>
      <c r="X46" s="55">
        <f t="shared" si="12"/>
        <v>0</v>
      </c>
      <c r="Y46" s="55">
        <f t="shared" si="13"/>
        <v>12.185185185185185</v>
      </c>
      <c r="Z46" s="55">
        <f t="shared" si="6"/>
        <v>73.1111111111111</v>
      </c>
      <c r="AA46" s="8"/>
    </row>
    <row r="47" spans="1:27" s="186" customFormat="1" ht="21" customHeight="1" x14ac:dyDescent="0.25">
      <c r="A47" s="185"/>
      <c r="B47" s="8">
        <v>20</v>
      </c>
      <c r="C47" s="304" t="s">
        <v>127</v>
      </c>
      <c r="D47" s="188">
        <v>4</v>
      </c>
      <c r="E47" s="305" t="s">
        <v>122</v>
      </c>
      <c r="F47" s="305" t="s">
        <v>123</v>
      </c>
      <c r="G47" s="58">
        <v>100</v>
      </c>
      <c r="H47" s="58">
        <v>0</v>
      </c>
      <c r="I47" s="58">
        <v>0</v>
      </c>
      <c r="J47" s="8">
        <f t="shared" si="1"/>
        <v>0</v>
      </c>
      <c r="K47" s="89"/>
      <c r="L47" s="58">
        <v>8</v>
      </c>
      <c r="M47" s="8">
        <f t="shared" si="10"/>
        <v>96</v>
      </c>
      <c r="N47" s="58">
        <v>60</v>
      </c>
      <c r="O47" s="58">
        <v>18</v>
      </c>
      <c r="P47" s="8">
        <f t="shared" si="11"/>
        <v>96</v>
      </c>
      <c r="Q47" s="59">
        <f t="shared" si="14"/>
        <v>0</v>
      </c>
      <c r="R47" s="59">
        <f t="shared" si="14"/>
        <v>0</v>
      </c>
      <c r="S47" s="59">
        <f t="shared" si="14"/>
        <v>0</v>
      </c>
      <c r="T47" s="59">
        <f t="shared" si="14"/>
        <v>0</v>
      </c>
      <c r="U47" s="59">
        <f t="shared" si="14"/>
        <v>0</v>
      </c>
      <c r="V47" s="55">
        <f t="shared" si="7"/>
        <v>0</v>
      </c>
      <c r="W47" s="55">
        <f t="shared" si="3"/>
        <v>0</v>
      </c>
      <c r="X47" s="55">
        <f t="shared" si="12"/>
        <v>0</v>
      </c>
      <c r="Y47" s="55">
        <f t="shared" si="13"/>
        <v>0</v>
      </c>
      <c r="Z47" s="55">
        <f t="shared" si="6"/>
        <v>0</v>
      </c>
      <c r="AA47" s="89"/>
    </row>
    <row r="48" spans="1:27" s="186" customFormat="1" ht="21" customHeight="1" x14ac:dyDescent="0.25">
      <c r="A48" s="185"/>
      <c r="B48" s="8">
        <v>21</v>
      </c>
      <c r="C48" s="304" t="s">
        <v>128</v>
      </c>
      <c r="D48" s="188">
        <v>4</v>
      </c>
      <c r="E48" s="305" t="s">
        <v>122</v>
      </c>
      <c r="F48" s="305" t="s">
        <v>123</v>
      </c>
      <c r="G48" s="58">
        <v>300</v>
      </c>
      <c r="H48" s="58">
        <v>0</v>
      </c>
      <c r="I48" s="58">
        <v>0</v>
      </c>
      <c r="J48" s="8">
        <f t="shared" si="1"/>
        <v>0</v>
      </c>
      <c r="K48" s="89"/>
      <c r="L48" s="58">
        <v>10</v>
      </c>
      <c r="M48" s="8">
        <f t="shared" si="10"/>
        <v>120</v>
      </c>
      <c r="N48" s="58">
        <v>84</v>
      </c>
      <c r="O48" s="58">
        <v>14</v>
      </c>
      <c r="P48" s="8">
        <f t="shared" si="11"/>
        <v>116</v>
      </c>
      <c r="Q48" s="59">
        <f t="shared" si="14"/>
        <v>0</v>
      </c>
      <c r="R48" s="59">
        <f t="shared" si="14"/>
        <v>0</v>
      </c>
      <c r="S48" s="59">
        <f t="shared" si="14"/>
        <v>0</v>
      </c>
      <c r="T48" s="59">
        <f t="shared" si="14"/>
        <v>0</v>
      </c>
      <c r="U48" s="59">
        <f t="shared" si="14"/>
        <v>0</v>
      </c>
      <c r="V48" s="55">
        <f t="shared" si="7"/>
        <v>0</v>
      </c>
      <c r="W48" s="55">
        <f t="shared" si="3"/>
        <v>0</v>
      </c>
      <c r="X48" s="55">
        <f t="shared" si="12"/>
        <v>0</v>
      </c>
      <c r="Y48" s="55">
        <f t="shared" si="13"/>
        <v>0</v>
      </c>
      <c r="Z48" s="55">
        <f t="shared" si="6"/>
        <v>0</v>
      </c>
      <c r="AA48" s="89"/>
    </row>
    <row r="49" spans="1:27" s="9" customFormat="1" ht="21" customHeight="1" x14ac:dyDescent="0.25">
      <c r="A49" s="103"/>
      <c r="B49" s="8">
        <v>22</v>
      </c>
      <c r="C49" s="304" t="s">
        <v>129</v>
      </c>
      <c r="D49" s="188">
        <v>2</v>
      </c>
      <c r="E49" s="306" t="s">
        <v>129</v>
      </c>
      <c r="F49" s="305" t="s">
        <v>123</v>
      </c>
      <c r="G49" s="58">
        <v>25</v>
      </c>
      <c r="H49" s="58">
        <v>0</v>
      </c>
      <c r="I49" s="58">
        <v>0</v>
      </c>
      <c r="J49" s="8">
        <f t="shared" si="1"/>
        <v>25</v>
      </c>
      <c r="K49" s="8"/>
      <c r="L49" s="58">
        <v>1</v>
      </c>
      <c r="M49" s="8">
        <f t="shared" si="10"/>
        <v>12</v>
      </c>
      <c r="N49" s="58">
        <v>6</v>
      </c>
      <c r="O49" s="58">
        <v>12</v>
      </c>
      <c r="P49" s="8">
        <f t="shared" si="11"/>
        <v>36</v>
      </c>
      <c r="Q49" s="59">
        <f t="shared" si="14"/>
        <v>0</v>
      </c>
      <c r="R49" s="59">
        <f t="shared" si="14"/>
        <v>0</v>
      </c>
      <c r="S49" s="59">
        <f t="shared" si="14"/>
        <v>0</v>
      </c>
      <c r="T49" s="59">
        <f t="shared" si="14"/>
        <v>0.5</v>
      </c>
      <c r="U49" s="59">
        <f t="shared" si="14"/>
        <v>1</v>
      </c>
      <c r="V49" s="55">
        <f t="shared" si="7"/>
        <v>0</v>
      </c>
      <c r="W49" s="55">
        <f t="shared" si="3"/>
        <v>0</v>
      </c>
      <c r="X49" s="55">
        <f t="shared" si="12"/>
        <v>0</v>
      </c>
      <c r="Y49" s="55">
        <f t="shared" si="13"/>
        <v>12.5</v>
      </c>
      <c r="Z49" s="55">
        <f t="shared" si="6"/>
        <v>12.5</v>
      </c>
      <c r="AA49" s="8"/>
    </row>
    <row r="50" spans="1:27" s="186" customFormat="1" ht="21" customHeight="1" x14ac:dyDescent="0.25">
      <c r="A50" s="185"/>
      <c r="B50" s="8">
        <v>23</v>
      </c>
      <c r="C50" s="304" t="s">
        <v>130</v>
      </c>
      <c r="D50" s="188">
        <v>4</v>
      </c>
      <c r="E50" s="305" t="s">
        <v>131</v>
      </c>
      <c r="F50" s="305" t="s">
        <v>132</v>
      </c>
      <c r="G50" s="58">
        <v>60</v>
      </c>
      <c r="H50" s="58">
        <v>0</v>
      </c>
      <c r="I50" s="58">
        <v>0</v>
      </c>
      <c r="J50" s="8">
        <f t="shared" si="1"/>
        <v>0</v>
      </c>
      <c r="K50" s="89"/>
      <c r="L50" s="58">
        <v>1.5</v>
      </c>
      <c r="M50" s="8">
        <f t="shared" si="10"/>
        <v>18</v>
      </c>
      <c r="N50" s="58">
        <v>24</v>
      </c>
      <c r="O50" s="58">
        <v>18</v>
      </c>
      <c r="P50" s="8">
        <f t="shared" si="11"/>
        <v>60</v>
      </c>
      <c r="Q50" s="59">
        <f t="shared" si="14"/>
        <v>0</v>
      </c>
      <c r="R50" s="59">
        <f t="shared" si="14"/>
        <v>0</v>
      </c>
      <c r="S50" s="59">
        <f t="shared" si="14"/>
        <v>0</v>
      </c>
      <c r="T50" s="59">
        <f t="shared" si="14"/>
        <v>0</v>
      </c>
      <c r="U50" s="59">
        <f t="shared" si="14"/>
        <v>0</v>
      </c>
      <c r="V50" s="55">
        <f t="shared" si="7"/>
        <v>0</v>
      </c>
      <c r="W50" s="55">
        <f t="shared" si="3"/>
        <v>0</v>
      </c>
      <c r="X50" s="55">
        <f t="shared" si="12"/>
        <v>0</v>
      </c>
      <c r="Y50" s="55">
        <f t="shared" si="13"/>
        <v>0</v>
      </c>
      <c r="Z50" s="55">
        <f t="shared" si="6"/>
        <v>0</v>
      </c>
      <c r="AA50" s="89"/>
    </row>
    <row r="51" spans="1:27" s="9" customFormat="1" ht="21" customHeight="1" x14ac:dyDescent="0.25">
      <c r="A51" s="103"/>
      <c r="B51" s="8">
        <v>24</v>
      </c>
      <c r="C51" s="304" t="s">
        <v>133</v>
      </c>
      <c r="D51" s="188">
        <v>4</v>
      </c>
      <c r="E51" s="305" t="s">
        <v>118</v>
      </c>
      <c r="F51" s="305" t="s">
        <v>119</v>
      </c>
      <c r="G51" s="58">
        <v>1400</v>
      </c>
      <c r="H51" s="58">
        <v>0</v>
      </c>
      <c r="I51" s="58">
        <v>0</v>
      </c>
      <c r="J51" s="8">
        <f t="shared" si="1"/>
        <v>0</v>
      </c>
      <c r="K51" s="8"/>
      <c r="L51" s="58">
        <v>20</v>
      </c>
      <c r="M51" s="8">
        <f t="shared" si="10"/>
        <v>240</v>
      </c>
      <c r="N51" s="58">
        <v>120</v>
      </c>
      <c r="O51" s="58">
        <v>16</v>
      </c>
      <c r="P51" s="8">
        <f t="shared" si="11"/>
        <v>154</v>
      </c>
      <c r="Q51" s="59">
        <f t="shared" si="14"/>
        <v>0</v>
      </c>
      <c r="R51" s="59">
        <f t="shared" si="14"/>
        <v>0</v>
      </c>
      <c r="S51" s="59">
        <f t="shared" si="14"/>
        <v>0</v>
      </c>
      <c r="T51" s="59">
        <f t="shared" si="14"/>
        <v>0</v>
      </c>
      <c r="U51" s="59">
        <f t="shared" si="14"/>
        <v>0</v>
      </c>
      <c r="V51" s="55">
        <f t="shared" si="7"/>
        <v>0</v>
      </c>
      <c r="W51" s="55">
        <f t="shared" si="3"/>
        <v>0</v>
      </c>
      <c r="X51" s="55">
        <f t="shared" si="12"/>
        <v>0</v>
      </c>
      <c r="Y51" s="55">
        <f t="shared" si="13"/>
        <v>0</v>
      </c>
      <c r="Z51" s="55">
        <f t="shared" si="6"/>
        <v>0</v>
      </c>
      <c r="AA51" s="8"/>
    </row>
    <row r="52" spans="1:27" s="186" customFormat="1" ht="21" customHeight="1" x14ac:dyDescent="0.25">
      <c r="A52" s="185"/>
      <c r="B52" s="8">
        <v>25</v>
      </c>
      <c r="C52" s="304" t="s">
        <v>134</v>
      </c>
      <c r="D52" s="188">
        <v>5</v>
      </c>
      <c r="E52" s="305" t="s">
        <v>135</v>
      </c>
      <c r="F52" s="305" t="s">
        <v>136</v>
      </c>
      <c r="G52" s="58">
        <v>1000</v>
      </c>
      <c r="H52" s="58">
        <v>0</v>
      </c>
      <c r="I52" s="58">
        <v>0</v>
      </c>
      <c r="J52" s="8">
        <f t="shared" si="1"/>
        <v>0</v>
      </c>
      <c r="K52" s="89"/>
      <c r="L52" s="58">
        <v>16</v>
      </c>
      <c r="M52" s="8">
        <f t="shared" si="10"/>
        <v>192</v>
      </c>
      <c r="N52" s="58">
        <v>180</v>
      </c>
      <c r="O52" s="58">
        <v>12</v>
      </c>
      <c r="P52" s="8">
        <f t="shared" si="11"/>
        <v>210</v>
      </c>
      <c r="Q52" s="59">
        <f t="shared" si="14"/>
        <v>0</v>
      </c>
      <c r="R52" s="59">
        <f t="shared" si="14"/>
        <v>0</v>
      </c>
      <c r="S52" s="59">
        <f t="shared" si="14"/>
        <v>0</v>
      </c>
      <c r="T52" s="59">
        <f t="shared" si="14"/>
        <v>0</v>
      </c>
      <c r="U52" s="59">
        <f t="shared" si="14"/>
        <v>0</v>
      </c>
      <c r="V52" s="55">
        <f t="shared" si="7"/>
        <v>0</v>
      </c>
      <c r="W52" s="55">
        <f t="shared" si="3"/>
        <v>0</v>
      </c>
      <c r="X52" s="55">
        <f t="shared" si="12"/>
        <v>0</v>
      </c>
      <c r="Y52" s="55">
        <f t="shared" si="13"/>
        <v>0</v>
      </c>
      <c r="Z52" s="55">
        <f t="shared" si="6"/>
        <v>0</v>
      </c>
      <c r="AA52" s="89"/>
    </row>
    <row r="53" spans="1:27" s="186" customFormat="1" ht="21" customHeight="1" x14ac:dyDescent="0.25">
      <c r="A53" s="185"/>
      <c r="B53" s="8">
        <v>26</v>
      </c>
      <c r="C53" s="304" t="s">
        <v>137</v>
      </c>
      <c r="D53" s="188">
        <v>5</v>
      </c>
      <c r="E53" s="305" t="s">
        <v>137</v>
      </c>
      <c r="F53" s="305" t="s">
        <v>136</v>
      </c>
      <c r="G53" s="58">
        <v>1500</v>
      </c>
      <c r="H53" s="58">
        <v>0</v>
      </c>
      <c r="I53" s="58">
        <v>0</v>
      </c>
      <c r="J53" s="8">
        <f t="shared" si="1"/>
        <v>0</v>
      </c>
      <c r="K53" s="89"/>
      <c r="L53" s="58">
        <v>20</v>
      </c>
      <c r="M53" s="8">
        <f t="shared" si="10"/>
        <v>240</v>
      </c>
      <c r="N53" s="58">
        <v>180</v>
      </c>
      <c r="O53" s="58">
        <v>12</v>
      </c>
      <c r="P53" s="8">
        <f t="shared" si="11"/>
        <v>210</v>
      </c>
      <c r="Q53" s="59">
        <f t="shared" si="14"/>
        <v>0</v>
      </c>
      <c r="R53" s="59">
        <f t="shared" si="14"/>
        <v>0</v>
      </c>
      <c r="S53" s="59">
        <f t="shared" si="14"/>
        <v>0</v>
      </c>
      <c r="T53" s="59">
        <f t="shared" si="14"/>
        <v>0</v>
      </c>
      <c r="U53" s="59">
        <f t="shared" si="14"/>
        <v>0</v>
      </c>
      <c r="V53" s="55">
        <f t="shared" si="7"/>
        <v>0</v>
      </c>
      <c r="W53" s="55">
        <f t="shared" si="3"/>
        <v>0</v>
      </c>
      <c r="X53" s="55">
        <f t="shared" si="12"/>
        <v>0</v>
      </c>
      <c r="Y53" s="55">
        <f t="shared" si="13"/>
        <v>0</v>
      </c>
      <c r="Z53" s="55">
        <f t="shared" si="6"/>
        <v>0</v>
      </c>
      <c r="AA53" s="89"/>
    </row>
    <row r="54" spans="1:27" s="186" customFormat="1" ht="21" customHeight="1" x14ac:dyDescent="0.25">
      <c r="A54" s="185"/>
      <c r="B54" s="89"/>
      <c r="D54" s="89"/>
      <c r="E54" s="89"/>
      <c r="F54" s="89"/>
      <c r="G54" s="89"/>
      <c r="H54" s="89"/>
      <c r="I54" s="89"/>
      <c r="J54" s="8">
        <f t="shared" si="1"/>
        <v>0</v>
      </c>
      <c r="K54" s="89"/>
      <c r="L54" s="58"/>
      <c r="M54" s="8">
        <f t="shared" si="10"/>
        <v>0</v>
      </c>
      <c r="N54" s="58"/>
      <c r="O54" s="58"/>
      <c r="P54" s="8">
        <f t="shared" si="11"/>
        <v>18</v>
      </c>
      <c r="Q54" s="59">
        <f t="shared" si="14"/>
        <v>0</v>
      </c>
      <c r="R54" s="59">
        <f t="shared" si="14"/>
        <v>0</v>
      </c>
      <c r="S54" s="59">
        <f t="shared" si="14"/>
        <v>0</v>
      </c>
      <c r="T54" s="59">
        <f t="shared" si="14"/>
        <v>0</v>
      </c>
      <c r="U54" s="59">
        <f t="shared" si="14"/>
        <v>0</v>
      </c>
      <c r="V54" s="55">
        <f t="shared" si="7"/>
        <v>0</v>
      </c>
      <c r="W54" s="55">
        <f t="shared" si="3"/>
        <v>0</v>
      </c>
      <c r="X54" s="55">
        <f t="shared" si="12"/>
        <v>0</v>
      </c>
      <c r="Y54" s="55">
        <f t="shared" si="13"/>
        <v>0</v>
      </c>
      <c r="Z54" s="55">
        <f t="shared" si="6"/>
        <v>0</v>
      </c>
      <c r="AA54" s="89"/>
    </row>
    <row r="55" spans="1:27" s="9" customFormat="1" ht="21" customHeight="1" x14ac:dyDescent="0.25">
      <c r="A55" s="103"/>
      <c r="B55" s="8"/>
      <c r="D55" s="8"/>
      <c r="E55" s="8"/>
      <c r="F55" s="8"/>
      <c r="G55" s="8"/>
      <c r="H55" s="8"/>
      <c r="I55" s="8"/>
      <c r="J55" s="8">
        <f t="shared" si="1"/>
        <v>0</v>
      </c>
      <c r="K55" s="8"/>
      <c r="L55" s="58"/>
      <c r="M55" s="8">
        <f t="shared" si="10"/>
        <v>0</v>
      </c>
      <c r="N55" s="58"/>
      <c r="O55" s="58"/>
      <c r="P55" s="8">
        <f t="shared" si="11"/>
        <v>18</v>
      </c>
      <c r="Q55" s="59">
        <f t="shared" si="14"/>
        <v>0</v>
      </c>
      <c r="R55" s="59">
        <f t="shared" si="14"/>
        <v>0</v>
      </c>
      <c r="S55" s="59">
        <f t="shared" si="14"/>
        <v>0</v>
      </c>
      <c r="T55" s="59">
        <f t="shared" si="14"/>
        <v>0</v>
      </c>
      <c r="U55" s="59">
        <f t="shared" si="14"/>
        <v>0</v>
      </c>
      <c r="V55" s="55">
        <f t="shared" si="7"/>
        <v>0</v>
      </c>
      <c r="W55" s="55">
        <f t="shared" si="3"/>
        <v>0</v>
      </c>
      <c r="X55" s="55">
        <f t="shared" si="12"/>
        <v>0</v>
      </c>
      <c r="Y55" s="55">
        <f t="shared" si="13"/>
        <v>0</v>
      </c>
      <c r="Z55" s="55">
        <f t="shared" si="6"/>
        <v>0</v>
      </c>
      <c r="AA55" s="8"/>
    </row>
    <row r="56" spans="1:27" s="9" customFormat="1" ht="21" customHeight="1" x14ac:dyDescent="0.25">
      <c r="A56" s="103"/>
      <c r="B56" s="8"/>
      <c r="D56" s="8"/>
      <c r="E56" s="8"/>
      <c r="F56" s="8"/>
      <c r="G56" s="8"/>
      <c r="H56" s="8"/>
      <c r="I56" s="8"/>
      <c r="J56" s="8">
        <f t="shared" si="1"/>
        <v>0</v>
      </c>
      <c r="K56" s="8"/>
      <c r="L56" s="58"/>
      <c r="M56" s="8">
        <f t="shared" si="10"/>
        <v>0</v>
      </c>
      <c r="N56" s="58"/>
      <c r="O56" s="58"/>
      <c r="P56" s="8">
        <f t="shared" si="11"/>
        <v>18</v>
      </c>
      <c r="Q56" s="59">
        <f t="shared" si="14"/>
        <v>0</v>
      </c>
      <c r="R56" s="59">
        <f t="shared" si="14"/>
        <v>0</v>
      </c>
      <c r="S56" s="59">
        <f t="shared" si="14"/>
        <v>0</v>
      </c>
      <c r="T56" s="59">
        <f t="shared" si="14"/>
        <v>0</v>
      </c>
      <c r="U56" s="59">
        <f t="shared" si="14"/>
        <v>0</v>
      </c>
      <c r="V56" s="55">
        <f t="shared" si="7"/>
        <v>0</v>
      </c>
      <c r="W56" s="55">
        <f t="shared" si="3"/>
        <v>0</v>
      </c>
      <c r="X56" s="55">
        <f t="shared" si="12"/>
        <v>0</v>
      </c>
      <c r="Y56" s="55">
        <f t="shared" si="13"/>
        <v>0</v>
      </c>
      <c r="Z56" s="55">
        <f t="shared" si="6"/>
        <v>0</v>
      </c>
      <c r="AA56" s="8"/>
    </row>
    <row r="57" spans="1:27" s="9" customFormat="1" ht="21" customHeight="1" x14ac:dyDescent="0.25">
      <c r="A57" s="103"/>
      <c r="B57" s="8"/>
      <c r="D57" s="8"/>
      <c r="E57" s="8"/>
      <c r="F57" s="8"/>
      <c r="G57" s="8"/>
      <c r="H57" s="8"/>
      <c r="I57" s="8"/>
      <c r="J57" s="8">
        <f t="shared" si="1"/>
        <v>0</v>
      </c>
      <c r="K57" s="8"/>
      <c r="L57" s="58"/>
      <c r="M57" s="8">
        <f t="shared" si="10"/>
        <v>0</v>
      </c>
      <c r="N57" s="58"/>
      <c r="O57" s="58"/>
      <c r="P57" s="8">
        <f t="shared" si="11"/>
        <v>18</v>
      </c>
      <c r="Q57" s="59">
        <f t="shared" si="14"/>
        <v>0</v>
      </c>
      <c r="R57" s="59">
        <f t="shared" si="14"/>
        <v>0</v>
      </c>
      <c r="S57" s="59">
        <f t="shared" si="14"/>
        <v>0</v>
      </c>
      <c r="T57" s="59">
        <f t="shared" si="14"/>
        <v>0</v>
      </c>
      <c r="U57" s="59">
        <f t="shared" si="14"/>
        <v>0</v>
      </c>
      <c r="V57" s="55">
        <f t="shared" si="7"/>
        <v>0</v>
      </c>
      <c r="W57" s="55">
        <f t="shared" si="3"/>
        <v>0</v>
      </c>
      <c r="X57" s="55">
        <f t="shared" si="12"/>
        <v>0</v>
      </c>
      <c r="Y57" s="55">
        <f t="shared" si="13"/>
        <v>0</v>
      </c>
      <c r="Z57" s="55">
        <f t="shared" si="6"/>
        <v>0</v>
      </c>
      <c r="AA57" s="8"/>
    </row>
    <row r="58" spans="1:27" s="9" customFormat="1" ht="21" customHeight="1" x14ac:dyDescent="0.25">
      <c r="A58" s="103"/>
      <c r="B58" s="8"/>
      <c r="D58" s="8"/>
      <c r="E58" s="8"/>
      <c r="F58" s="8"/>
      <c r="G58" s="8"/>
      <c r="H58" s="8"/>
      <c r="I58" s="8"/>
      <c r="J58" s="8">
        <f t="shared" si="1"/>
        <v>0</v>
      </c>
      <c r="K58" s="8"/>
      <c r="L58" s="58"/>
      <c r="M58" s="8">
        <f t="shared" si="10"/>
        <v>0</v>
      </c>
      <c r="N58" s="58"/>
      <c r="O58" s="58"/>
      <c r="P58" s="8">
        <f t="shared" si="11"/>
        <v>18</v>
      </c>
      <c r="Q58" s="59">
        <f t="shared" si="14"/>
        <v>0</v>
      </c>
      <c r="R58" s="59">
        <f t="shared" si="14"/>
        <v>0</v>
      </c>
      <c r="S58" s="59">
        <f t="shared" si="14"/>
        <v>0</v>
      </c>
      <c r="T58" s="59">
        <f t="shared" si="14"/>
        <v>0</v>
      </c>
      <c r="U58" s="59">
        <f t="shared" si="14"/>
        <v>0</v>
      </c>
      <c r="V58" s="55">
        <f t="shared" si="7"/>
        <v>0</v>
      </c>
      <c r="W58" s="55">
        <f t="shared" si="3"/>
        <v>0</v>
      </c>
      <c r="X58" s="55">
        <f t="shared" si="12"/>
        <v>0</v>
      </c>
      <c r="Y58" s="55">
        <f t="shared" si="13"/>
        <v>0</v>
      </c>
      <c r="Z58" s="55">
        <f t="shared" si="6"/>
        <v>0</v>
      </c>
      <c r="AA58" s="8"/>
    </row>
    <row r="59" spans="1:27" s="9" customFormat="1" ht="21" customHeight="1" x14ac:dyDescent="0.25">
      <c r="A59" s="103"/>
      <c r="B59" s="8"/>
      <c r="D59" s="8"/>
      <c r="E59" s="8"/>
      <c r="F59" s="8"/>
      <c r="G59" s="8"/>
      <c r="H59" s="8"/>
      <c r="I59" s="8"/>
      <c r="J59" s="8">
        <f t="shared" si="1"/>
        <v>0</v>
      </c>
      <c r="K59" s="8"/>
      <c r="L59" s="58"/>
      <c r="M59" s="8">
        <f t="shared" si="10"/>
        <v>0</v>
      </c>
      <c r="N59" s="58"/>
      <c r="O59" s="58"/>
      <c r="P59" s="8">
        <f t="shared" si="11"/>
        <v>18</v>
      </c>
      <c r="Q59" s="59">
        <f t="shared" ref="Q59:U74" si="15">IFERROR(IF(AND((Q$161-$P59)/$M59&gt;0,(Q$161-$P59)/$M59&lt;1),(Q$161-$P59)/$M59,IF((Q$161-$P59)/$M59&gt;0,1,0)),0)</f>
        <v>0</v>
      </c>
      <c r="R59" s="59">
        <f t="shared" si="15"/>
        <v>0</v>
      </c>
      <c r="S59" s="59">
        <f t="shared" si="15"/>
        <v>0</v>
      </c>
      <c r="T59" s="59">
        <f t="shared" si="15"/>
        <v>0</v>
      </c>
      <c r="U59" s="59">
        <f t="shared" si="15"/>
        <v>0</v>
      </c>
      <c r="V59" s="55">
        <f t="shared" si="7"/>
        <v>0</v>
      </c>
      <c r="W59" s="55">
        <f t="shared" si="3"/>
        <v>0</v>
      </c>
      <c r="X59" s="55">
        <f t="shared" si="12"/>
        <v>0</v>
      </c>
      <c r="Y59" s="55">
        <f t="shared" si="13"/>
        <v>0</v>
      </c>
      <c r="Z59" s="55">
        <f t="shared" si="6"/>
        <v>0</v>
      </c>
      <c r="AA59" s="8"/>
    </row>
    <row r="60" spans="1:27" s="9" customFormat="1" ht="21" customHeight="1" x14ac:dyDescent="0.25">
      <c r="A60" s="103"/>
      <c r="B60" s="8"/>
      <c r="D60" s="8"/>
      <c r="E60" s="8"/>
      <c r="F60" s="8"/>
      <c r="G60" s="8"/>
      <c r="H60" s="8"/>
      <c r="I60" s="8"/>
      <c r="J60" s="8">
        <f t="shared" si="1"/>
        <v>0</v>
      </c>
      <c r="K60" s="8"/>
      <c r="L60" s="58"/>
      <c r="M60" s="8">
        <f t="shared" si="10"/>
        <v>0</v>
      </c>
      <c r="N60" s="58"/>
      <c r="O60" s="58"/>
      <c r="P60" s="8">
        <f t="shared" si="11"/>
        <v>18</v>
      </c>
      <c r="Q60" s="59">
        <f t="shared" si="15"/>
        <v>0</v>
      </c>
      <c r="R60" s="59">
        <f t="shared" si="15"/>
        <v>0</v>
      </c>
      <c r="S60" s="59">
        <f t="shared" si="15"/>
        <v>0</v>
      </c>
      <c r="T60" s="59">
        <f t="shared" si="15"/>
        <v>0</v>
      </c>
      <c r="U60" s="59">
        <f t="shared" si="15"/>
        <v>0</v>
      </c>
      <c r="V60" s="55">
        <f t="shared" si="7"/>
        <v>0</v>
      </c>
      <c r="W60" s="55">
        <f t="shared" si="3"/>
        <v>0</v>
      </c>
      <c r="X60" s="55">
        <f t="shared" si="12"/>
        <v>0</v>
      </c>
      <c r="Y60" s="55">
        <f t="shared" si="13"/>
        <v>0</v>
      </c>
      <c r="Z60" s="55">
        <f t="shared" si="6"/>
        <v>0</v>
      </c>
      <c r="AA60" s="8"/>
    </row>
    <row r="61" spans="1:27" s="9" customFormat="1" ht="21" customHeight="1" x14ac:dyDescent="0.25">
      <c r="A61" s="103"/>
      <c r="B61" s="8"/>
      <c r="D61" s="8"/>
      <c r="E61" s="8"/>
      <c r="F61" s="8"/>
      <c r="G61" s="8"/>
      <c r="H61" s="8"/>
      <c r="I61" s="8"/>
      <c r="J61" s="8">
        <f t="shared" si="1"/>
        <v>0</v>
      </c>
      <c r="K61" s="8"/>
      <c r="L61" s="58"/>
      <c r="M61" s="8">
        <f t="shared" si="10"/>
        <v>0</v>
      </c>
      <c r="N61" s="58"/>
      <c r="O61" s="58"/>
      <c r="P61" s="8">
        <f t="shared" si="11"/>
        <v>18</v>
      </c>
      <c r="Q61" s="59">
        <f t="shared" si="15"/>
        <v>0</v>
      </c>
      <c r="R61" s="59">
        <f t="shared" si="15"/>
        <v>0</v>
      </c>
      <c r="S61" s="59">
        <f t="shared" si="15"/>
        <v>0</v>
      </c>
      <c r="T61" s="59">
        <f t="shared" si="15"/>
        <v>0</v>
      </c>
      <c r="U61" s="59">
        <f t="shared" si="15"/>
        <v>0</v>
      </c>
      <c r="V61" s="55">
        <f t="shared" si="7"/>
        <v>0</v>
      </c>
      <c r="W61" s="55">
        <f t="shared" si="3"/>
        <v>0</v>
      </c>
      <c r="X61" s="55">
        <f t="shared" si="12"/>
        <v>0</v>
      </c>
      <c r="Y61" s="55">
        <f t="shared" si="13"/>
        <v>0</v>
      </c>
      <c r="Z61" s="55">
        <f t="shared" si="6"/>
        <v>0</v>
      </c>
      <c r="AA61" s="8"/>
    </row>
    <row r="62" spans="1:27" s="9" customFormat="1" ht="21" customHeight="1" x14ac:dyDescent="0.25">
      <c r="A62" s="103"/>
      <c r="B62" s="8"/>
      <c r="D62" s="8"/>
      <c r="E62" s="8"/>
      <c r="F62" s="8"/>
      <c r="G62" s="8"/>
      <c r="H62" s="8"/>
      <c r="I62" s="8"/>
      <c r="J62" s="8">
        <f t="shared" si="1"/>
        <v>0</v>
      </c>
      <c r="K62" s="8"/>
      <c r="L62" s="58"/>
      <c r="M62" s="8">
        <f t="shared" si="10"/>
        <v>0</v>
      </c>
      <c r="N62" s="58"/>
      <c r="O62" s="58"/>
      <c r="P62" s="8">
        <f t="shared" si="11"/>
        <v>18</v>
      </c>
      <c r="Q62" s="59">
        <f t="shared" si="15"/>
        <v>0</v>
      </c>
      <c r="R62" s="59">
        <f t="shared" si="15"/>
        <v>0</v>
      </c>
      <c r="S62" s="59">
        <f t="shared" si="15"/>
        <v>0</v>
      </c>
      <c r="T62" s="59">
        <f t="shared" si="15"/>
        <v>0</v>
      </c>
      <c r="U62" s="59">
        <f t="shared" si="15"/>
        <v>0</v>
      </c>
      <c r="V62" s="55">
        <f t="shared" si="7"/>
        <v>0</v>
      </c>
      <c r="W62" s="55">
        <f t="shared" si="3"/>
        <v>0</v>
      </c>
      <c r="X62" s="55">
        <f t="shared" si="12"/>
        <v>0</v>
      </c>
      <c r="Y62" s="55">
        <f t="shared" si="13"/>
        <v>0</v>
      </c>
      <c r="Z62" s="55">
        <f t="shared" si="6"/>
        <v>0</v>
      </c>
      <c r="AA62" s="8"/>
    </row>
    <row r="63" spans="1:27" s="9" customFormat="1" ht="21" customHeight="1" x14ac:dyDescent="0.25">
      <c r="A63" s="103"/>
      <c r="B63" s="8"/>
      <c r="D63" s="8"/>
      <c r="E63" s="8"/>
      <c r="F63" s="8"/>
      <c r="G63" s="8"/>
      <c r="H63" s="8"/>
      <c r="I63" s="8"/>
      <c r="J63" s="8">
        <f t="shared" si="1"/>
        <v>0</v>
      </c>
      <c r="K63" s="8"/>
      <c r="L63" s="58"/>
      <c r="M63" s="8">
        <f t="shared" si="10"/>
        <v>0</v>
      </c>
      <c r="N63" s="58"/>
      <c r="O63" s="58"/>
      <c r="P63" s="8">
        <f t="shared" si="11"/>
        <v>18</v>
      </c>
      <c r="Q63" s="59">
        <f t="shared" si="15"/>
        <v>0</v>
      </c>
      <c r="R63" s="59">
        <f t="shared" si="15"/>
        <v>0</v>
      </c>
      <c r="S63" s="59">
        <f t="shared" si="15"/>
        <v>0</v>
      </c>
      <c r="T63" s="59">
        <f t="shared" si="15"/>
        <v>0</v>
      </c>
      <c r="U63" s="59">
        <f t="shared" si="15"/>
        <v>0</v>
      </c>
      <c r="V63" s="55">
        <f t="shared" si="7"/>
        <v>0</v>
      </c>
      <c r="W63" s="55">
        <f t="shared" si="3"/>
        <v>0</v>
      </c>
      <c r="X63" s="55">
        <f t="shared" si="12"/>
        <v>0</v>
      </c>
      <c r="Y63" s="55">
        <f t="shared" si="13"/>
        <v>0</v>
      </c>
      <c r="Z63" s="55">
        <f t="shared" si="6"/>
        <v>0</v>
      </c>
      <c r="AA63" s="8"/>
    </row>
    <row r="64" spans="1:27" s="9" customFormat="1" ht="21" customHeight="1" x14ac:dyDescent="0.25">
      <c r="A64" s="103"/>
      <c r="B64" s="8"/>
      <c r="D64" s="8"/>
      <c r="E64" s="8"/>
      <c r="F64" s="8"/>
      <c r="G64" s="8"/>
      <c r="H64" s="8"/>
      <c r="I64" s="8"/>
      <c r="J64" s="8">
        <f t="shared" si="1"/>
        <v>0</v>
      </c>
      <c r="K64" s="8"/>
      <c r="L64" s="58"/>
      <c r="M64" s="8">
        <f t="shared" si="10"/>
        <v>0</v>
      </c>
      <c r="N64" s="58"/>
      <c r="O64" s="58"/>
      <c r="P64" s="8">
        <f t="shared" si="11"/>
        <v>18</v>
      </c>
      <c r="Q64" s="59">
        <f t="shared" si="15"/>
        <v>0</v>
      </c>
      <c r="R64" s="59">
        <f t="shared" si="15"/>
        <v>0</v>
      </c>
      <c r="S64" s="59">
        <f t="shared" si="15"/>
        <v>0</v>
      </c>
      <c r="T64" s="59">
        <f t="shared" si="15"/>
        <v>0</v>
      </c>
      <c r="U64" s="59">
        <f t="shared" si="15"/>
        <v>0</v>
      </c>
      <c r="V64" s="55">
        <f t="shared" si="7"/>
        <v>0</v>
      </c>
      <c r="W64" s="55">
        <f t="shared" si="3"/>
        <v>0</v>
      </c>
      <c r="X64" s="55">
        <f t="shared" si="12"/>
        <v>0</v>
      </c>
      <c r="Y64" s="55">
        <f t="shared" si="13"/>
        <v>0</v>
      </c>
      <c r="Z64" s="55">
        <f t="shared" si="6"/>
        <v>0</v>
      </c>
      <c r="AA64" s="8"/>
    </row>
    <row r="65" spans="1:27" s="9" customFormat="1" ht="21" customHeight="1" x14ac:dyDescent="0.25">
      <c r="A65" s="103"/>
      <c r="B65" s="8"/>
      <c r="D65" s="8"/>
      <c r="E65" s="8"/>
      <c r="F65" s="8"/>
      <c r="G65" s="8"/>
      <c r="H65" s="8"/>
      <c r="I65" s="8"/>
      <c r="J65" s="8">
        <f t="shared" si="1"/>
        <v>0</v>
      </c>
      <c r="K65" s="8"/>
      <c r="L65" s="58"/>
      <c r="M65" s="8">
        <f t="shared" si="10"/>
        <v>0</v>
      </c>
      <c r="N65" s="58"/>
      <c r="O65" s="58"/>
      <c r="P65" s="8">
        <f t="shared" si="11"/>
        <v>18</v>
      </c>
      <c r="Q65" s="59">
        <f t="shared" si="15"/>
        <v>0</v>
      </c>
      <c r="R65" s="59">
        <f t="shared" si="15"/>
        <v>0</v>
      </c>
      <c r="S65" s="59">
        <f t="shared" si="15"/>
        <v>0</v>
      </c>
      <c r="T65" s="59">
        <f t="shared" si="15"/>
        <v>0</v>
      </c>
      <c r="U65" s="59">
        <f t="shared" si="15"/>
        <v>0</v>
      </c>
      <c r="V65" s="55">
        <f t="shared" si="7"/>
        <v>0</v>
      </c>
      <c r="W65" s="55">
        <f t="shared" si="3"/>
        <v>0</v>
      </c>
      <c r="X65" s="55">
        <f t="shared" si="12"/>
        <v>0</v>
      </c>
      <c r="Y65" s="55">
        <f t="shared" si="13"/>
        <v>0</v>
      </c>
      <c r="Z65" s="55">
        <f t="shared" si="6"/>
        <v>0</v>
      </c>
      <c r="AA65" s="8"/>
    </row>
    <row r="66" spans="1:27" s="9" customFormat="1" ht="21" customHeight="1" x14ac:dyDescent="0.25">
      <c r="A66" s="103"/>
      <c r="B66" s="8"/>
      <c r="D66" s="8"/>
      <c r="E66" s="8"/>
      <c r="F66" s="8"/>
      <c r="G66" s="8"/>
      <c r="H66" s="8"/>
      <c r="I66" s="8"/>
      <c r="J66" s="8">
        <f t="shared" si="1"/>
        <v>0</v>
      </c>
      <c r="K66" s="8"/>
      <c r="L66" s="58"/>
      <c r="M66" s="8">
        <f t="shared" si="10"/>
        <v>0</v>
      </c>
      <c r="N66" s="58"/>
      <c r="O66" s="58"/>
      <c r="P66" s="8">
        <f t="shared" si="11"/>
        <v>18</v>
      </c>
      <c r="Q66" s="59">
        <f t="shared" si="15"/>
        <v>0</v>
      </c>
      <c r="R66" s="59">
        <f t="shared" si="15"/>
        <v>0</v>
      </c>
      <c r="S66" s="59">
        <f t="shared" si="15"/>
        <v>0</v>
      </c>
      <c r="T66" s="59">
        <f t="shared" si="15"/>
        <v>0</v>
      </c>
      <c r="U66" s="59">
        <f t="shared" si="15"/>
        <v>0</v>
      </c>
      <c r="V66" s="55">
        <f t="shared" si="7"/>
        <v>0</v>
      </c>
      <c r="W66" s="55">
        <f t="shared" si="3"/>
        <v>0</v>
      </c>
      <c r="X66" s="55">
        <f t="shared" si="12"/>
        <v>0</v>
      </c>
      <c r="Y66" s="55">
        <f t="shared" si="13"/>
        <v>0</v>
      </c>
      <c r="Z66" s="55">
        <f t="shared" si="6"/>
        <v>0</v>
      </c>
      <c r="AA66" s="8"/>
    </row>
    <row r="67" spans="1:27" s="9" customFormat="1" ht="21" customHeight="1" x14ac:dyDescent="0.25">
      <c r="A67" s="103"/>
      <c r="B67" s="8"/>
      <c r="D67" s="8"/>
      <c r="E67" s="8"/>
      <c r="F67" s="8"/>
      <c r="G67" s="8"/>
      <c r="H67" s="8"/>
      <c r="I67" s="8"/>
      <c r="J67" s="8">
        <f t="shared" si="1"/>
        <v>0</v>
      </c>
      <c r="K67" s="8"/>
      <c r="L67" s="58"/>
      <c r="M67" s="8">
        <f t="shared" si="10"/>
        <v>0</v>
      </c>
      <c r="N67" s="58"/>
      <c r="O67" s="58"/>
      <c r="P67" s="8">
        <f t="shared" si="11"/>
        <v>18</v>
      </c>
      <c r="Q67" s="59">
        <f t="shared" si="15"/>
        <v>0</v>
      </c>
      <c r="R67" s="59">
        <f t="shared" si="15"/>
        <v>0</v>
      </c>
      <c r="S67" s="59">
        <f t="shared" si="15"/>
        <v>0</v>
      </c>
      <c r="T67" s="59">
        <f t="shared" si="15"/>
        <v>0</v>
      </c>
      <c r="U67" s="59">
        <f t="shared" si="15"/>
        <v>0</v>
      </c>
      <c r="V67" s="55">
        <f t="shared" si="7"/>
        <v>0</v>
      </c>
      <c r="W67" s="55">
        <f t="shared" si="3"/>
        <v>0</v>
      </c>
      <c r="X67" s="55">
        <f t="shared" si="12"/>
        <v>0</v>
      </c>
      <c r="Y67" s="55">
        <f t="shared" si="13"/>
        <v>0</v>
      </c>
      <c r="Z67" s="55">
        <f t="shared" si="6"/>
        <v>0</v>
      </c>
      <c r="AA67" s="8"/>
    </row>
    <row r="68" spans="1:27" s="9" customFormat="1" ht="21" customHeight="1" x14ac:dyDescent="0.25">
      <c r="A68" s="103"/>
      <c r="B68" s="8"/>
      <c r="D68" s="8"/>
      <c r="E68" s="8"/>
      <c r="F68" s="8"/>
      <c r="G68" s="8"/>
      <c r="H68" s="8"/>
      <c r="I68" s="8"/>
      <c r="J68" s="8">
        <f t="shared" si="1"/>
        <v>0</v>
      </c>
      <c r="K68" s="8"/>
      <c r="L68" s="58"/>
      <c r="M68" s="8">
        <f t="shared" si="10"/>
        <v>0</v>
      </c>
      <c r="N68" s="58"/>
      <c r="O68" s="58"/>
      <c r="P68" s="8">
        <f t="shared" si="11"/>
        <v>18</v>
      </c>
      <c r="Q68" s="59">
        <f t="shared" si="15"/>
        <v>0</v>
      </c>
      <c r="R68" s="59">
        <f t="shared" si="15"/>
        <v>0</v>
      </c>
      <c r="S68" s="59">
        <f t="shared" si="15"/>
        <v>0</v>
      </c>
      <c r="T68" s="59">
        <f t="shared" si="15"/>
        <v>0</v>
      </c>
      <c r="U68" s="59">
        <f t="shared" si="15"/>
        <v>0</v>
      </c>
      <c r="V68" s="55">
        <f t="shared" si="7"/>
        <v>0</v>
      </c>
      <c r="W68" s="55">
        <f t="shared" si="3"/>
        <v>0</v>
      </c>
      <c r="X68" s="55">
        <f t="shared" si="12"/>
        <v>0</v>
      </c>
      <c r="Y68" s="55">
        <f t="shared" si="13"/>
        <v>0</v>
      </c>
      <c r="Z68" s="55">
        <f t="shared" si="6"/>
        <v>0</v>
      </c>
      <c r="AA68" s="8"/>
    </row>
    <row r="69" spans="1:27" s="9" customFormat="1" ht="21" customHeight="1" x14ac:dyDescent="0.25">
      <c r="A69" s="103"/>
      <c r="B69" s="8"/>
      <c r="D69" s="8"/>
      <c r="E69" s="8"/>
      <c r="F69" s="8"/>
      <c r="G69" s="8"/>
      <c r="H69" s="8"/>
      <c r="I69" s="8"/>
      <c r="J69" s="8">
        <f t="shared" si="1"/>
        <v>0</v>
      </c>
      <c r="K69" s="8"/>
      <c r="L69" s="58"/>
      <c r="M69" s="8">
        <f t="shared" si="10"/>
        <v>0</v>
      </c>
      <c r="N69" s="58"/>
      <c r="O69" s="58"/>
      <c r="P69" s="8">
        <f t="shared" si="11"/>
        <v>18</v>
      </c>
      <c r="Q69" s="59">
        <f t="shared" si="15"/>
        <v>0</v>
      </c>
      <c r="R69" s="59">
        <f t="shared" si="15"/>
        <v>0</v>
      </c>
      <c r="S69" s="59">
        <f t="shared" si="15"/>
        <v>0</v>
      </c>
      <c r="T69" s="59">
        <f t="shared" si="15"/>
        <v>0</v>
      </c>
      <c r="U69" s="59">
        <f t="shared" si="15"/>
        <v>0</v>
      </c>
      <c r="V69" s="55">
        <f t="shared" si="7"/>
        <v>0</v>
      </c>
      <c r="W69" s="55">
        <f t="shared" si="3"/>
        <v>0</v>
      </c>
      <c r="X69" s="55">
        <f t="shared" si="12"/>
        <v>0</v>
      </c>
      <c r="Y69" s="55">
        <f t="shared" si="13"/>
        <v>0</v>
      </c>
      <c r="Z69" s="55">
        <f t="shared" si="6"/>
        <v>0</v>
      </c>
      <c r="AA69" s="8"/>
    </row>
    <row r="70" spans="1:27" s="9" customFormat="1" ht="21" customHeight="1" x14ac:dyDescent="0.25">
      <c r="A70" s="103"/>
      <c r="B70" s="8"/>
      <c r="D70" s="8"/>
      <c r="E70" s="8"/>
      <c r="F70" s="8"/>
      <c r="G70" s="8"/>
      <c r="H70" s="8"/>
      <c r="I70" s="8"/>
      <c r="J70" s="8">
        <f t="shared" si="1"/>
        <v>0</v>
      </c>
      <c r="K70" s="8"/>
      <c r="L70" s="58"/>
      <c r="M70" s="8">
        <f t="shared" si="10"/>
        <v>0</v>
      </c>
      <c r="N70" s="58"/>
      <c r="O70" s="58"/>
      <c r="P70" s="8">
        <f t="shared" si="11"/>
        <v>18</v>
      </c>
      <c r="Q70" s="59">
        <f t="shared" si="15"/>
        <v>0</v>
      </c>
      <c r="R70" s="59">
        <f t="shared" si="15"/>
        <v>0</v>
      </c>
      <c r="S70" s="59">
        <f t="shared" si="15"/>
        <v>0</v>
      </c>
      <c r="T70" s="59">
        <f t="shared" si="15"/>
        <v>0</v>
      </c>
      <c r="U70" s="59">
        <f t="shared" si="15"/>
        <v>0</v>
      </c>
      <c r="V70" s="55">
        <f t="shared" si="7"/>
        <v>0</v>
      </c>
      <c r="W70" s="55">
        <f t="shared" si="3"/>
        <v>0</v>
      </c>
      <c r="X70" s="55">
        <f t="shared" si="12"/>
        <v>0</v>
      </c>
      <c r="Y70" s="55">
        <f t="shared" si="13"/>
        <v>0</v>
      </c>
      <c r="Z70" s="55">
        <f t="shared" si="6"/>
        <v>0</v>
      </c>
      <c r="AA70" s="8"/>
    </row>
    <row r="71" spans="1:27" s="9" customFormat="1" ht="21" customHeight="1" x14ac:dyDescent="0.25">
      <c r="A71" s="103"/>
      <c r="B71" s="8"/>
      <c r="D71" s="8"/>
      <c r="E71" s="8"/>
      <c r="F71" s="8"/>
      <c r="G71" s="8"/>
      <c r="H71" s="8"/>
      <c r="I71" s="8"/>
      <c r="J71" s="8">
        <f t="shared" si="1"/>
        <v>0</v>
      </c>
      <c r="K71" s="8"/>
      <c r="L71" s="58"/>
      <c r="M71" s="8">
        <f t="shared" si="10"/>
        <v>0</v>
      </c>
      <c r="N71" s="58"/>
      <c r="O71" s="58"/>
      <c r="P71" s="8">
        <f t="shared" si="11"/>
        <v>18</v>
      </c>
      <c r="Q71" s="59">
        <f t="shared" si="15"/>
        <v>0</v>
      </c>
      <c r="R71" s="59">
        <f t="shared" si="15"/>
        <v>0</v>
      </c>
      <c r="S71" s="59">
        <f t="shared" si="15"/>
        <v>0</v>
      </c>
      <c r="T71" s="59">
        <f t="shared" si="15"/>
        <v>0</v>
      </c>
      <c r="U71" s="59">
        <f t="shared" si="15"/>
        <v>0</v>
      </c>
      <c r="V71" s="55">
        <f t="shared" si="7"/>
        <v>0</v>
      </c>
      <c r="W71" s="55">
        <f t="shared" si="3"/>
        <v>0</v>
      </c>
      <c r="X71" s="55">
        <f t="shared" si="12"/>
        <v>0</v>
      </c>
      <c r="Y71" s="55">
        <f t="shared" si="13"/>
        <v>0</v>
      </c>
      <c r="Z71" s="55">
        <f t="shared" si="6"/>
        <v>0</v>
      </c>
      <c r="AA71" s="8"/>
    </row>
    <row r="72" spans="1:27" s="9" customFormat="1" ht="21" customHeight="1" x14ac:dyDescent="0.25">
      <c r="A72" s="103"/>
      <c r="B72" s="8"/>
      <c r="D72" s="8"/>
      <c r="E72" s="8"/>
      <c r="F72" s="8"/>
      <c r="G72" s="8"/>
      <c r="H72" s="8"/>
      <c r="I72" s="8"/>
      <c r="J72" s="8">
        <f t="shared" si="1"/>
        <v>0</v>
      </c>
      <c r="K72" s="8"/>
      <c r="L72" s="58"/>
      <c r="M72" s="8">
        <f t="shared" si="10"/>
        <v>0</v>
      </c>
      <c r="N72" s="58"/>
      <c r="O72" s="58"/>
      <c r="P72" s="8">
        <f t="shared" si="11"/>
        <v>18</v>
      </c>
      <c r="Q72" s="59">
        <f t="shared" si="15"/>
        <v>0</v>
      </c>
      <c r="R72" s="59">
        <f t="shared" si="15"/>
        <v>0</v>
      </c>
      <c r="S72" s="59">
        <f t="shared" si="15"/>
        <v>0</v>
      </c>
      <c r="T72" s="59">
        <f t="shared" si="15"/>
        <v>0</v>
      </c>
      <c r="U72" s="59">
        <f t="shared" si="15"/>
        <v>0</v>
      </c>
      <c r="V72" s="55">
        <f t="shared" si="7"/>
        <v>0</v>
      </c>
      <c r="W72" s="55">
        <f t="shared" si="3"/>
        <v>0</v>
      </c>
      <c r="X72" s="55">
        <f t="shared" si="12"/>
        <v>0</v>
      </c>
      <c r="Y72" s="55">
        <f t="shared" si="13"/>
        <v>0</v>
      </c>
      <c r="Z72" s="55">
        <f t="shared" si="6"/>
        <v>0</v>
      </c>
      <c r="AA72" s="8"/>
    </row>
    <row r="73" spans="1:27" s="9" customFormat="1" ht="21" customHeight="1" x14ac:dyDescent="0.25">
      <c r="A73" s="103"/>
      <c r="B73" s="8"/>
      <c r="D73" s="8"/>
      <c r="E73" s="8"/>
      <c r="F73" s="8"/>
      <c r="G73" s="8"/>
      <c r="H73" s="8"/>
      <c r="I73" s="8"/>
      <c r="J73" s="8">
        <f t="shared" si="1"/>
        <v>0</v>
      </c>
      <c r="K73" s="8"/>
      <c r="L73" s="58"/>
      <c r="M73" s="8">
        <f t="shared" si="10"/>
        <v>0</v>
      </c>
      <c r="N73" s="58"/>
      <c r="O73" s="58"/>
      <c r="P73" s="8">
        <f t="shared" si="11"/>
        <v>18</v>
      </c>
      <c r="Q73" s="59">
        <f t="shared" si="15"/>
        <v>0</v>
      </c>
      <c r="R73" s="59">
        <f t="shared" si="15"/>
        <v>0</v>
      </c>
      <c r="S73" s="59">
        <f t="shared" si="15"/>
        <v>0</v>
      </c>
      <c r="T73" s="59">
        <f t="shared" si="15"/>
        <v>0</v>
      </c>
      <c r="U73" s="59">
        <f t="shared" si="15"/>
        <v>0</v>
      </c>
      <c r="V73" s="55">
        <f t="shared" si="7"/>
        <v>0</v>
      </c>
      <c r="W73" s="55">
        <f t="shared" si="3"/>
        <v>0</v>
      </c>
      <c r="X73" s="55">
        <f t="shared" si="12"/>
        <v>0</v>
      </c>
      <c r="Y73" s="55">
        <f t="shared" si="13"/>
        <v>0</v>
      </c>
      <c r="Z73" s="55">
        <f t="shared" si="6"/>
        <v>0</v>
      </c>
      <c r="AA73" s="8"/>
    </row>
    <row r="74" spans="1:27" s="9" customFormat="1" ht="21" customHeight="1" x14ac:dyDescent="0.25">
      <c r="A74" s="103"/>
      <c r="B74" s="8"/>
      <c r="D74" s="8"/>
      <c r="E74" s="8"/>
      <c r="F74" s="8"/>
      <c r="G74" s="8"/>
      <c r="H74" s="8"/>
      <c r="I74" s="8"/>
      <c r="J74" s="8">
        <f t="shared" si="1"/>
        <v>0</v>
      </c>
      <c r="K74" s="8"/>
      <c r="L74" s="58"/>
      <c r="M74" s="8">
        <f t="shared" si="10"/>
        <v>0</v>
      </c>
      <c r="N74" s="58"/>
      <c r="O74" s="58"/>
      <c r="P74" s="8">
        <f t="shared" si="11"/>
        <v>18</v>
      </c>
      <c r="Q74" s="59">
        <f t="shared" si="15"/>
        <v>0</v>
      </c>
      <c r="R74" s="59">
        <f t="shared" si="15"/>
        <v>0</v>
      </c>
      <c r="S74" s="59">
        <f t="shared" si="15"/>
        <v>0</v>
      </c>
      <c r="T74" s="59">
        <f t="shared" si="15"/>
        <v>0</v>
      </c>
      <c r="U74" s="59">
        <f t="shared" si="15"/>
        <v>0</v>
      </c>
      <c r="V74" s="55">
        <f t="shared" si="7"/>
        <v>0</v>
      </c>
      <c r="W74" s="55">
        <f t="shared" si="3"/>
        <v>0</v>
      </c>
      <c r="X74" s="55">
        <f t="shared" si="12"/>
        <v>0</v>
      </c>
      <c r="Y74" s="55">
        <f t="shared" si="13"/>
        <v>0</v>
      </c>
      <c r="Z74" s="55">
        <f t="shared" si="6"/>
        <v>0</v>
      </c>
      <c r="AA74" s="8"/>
    </row>
    <row r="75" spans="1:27" s="9" customFormat="1" ht="21" customHeight="1" x14ac:dyDescent="0.25">
      <c r="A75" s="103"/>
      <c r="B75" s="8"/>
      <c r="D75" s="8"/>
      <c r="E75" s="8"/>
      <c r="F75" s="8"/>
      <c r="G75" s="8"/>
      <c r="H75" s="8"/>
      <c r="I75" s="8"/>
      <c r="J75" s="8">
        <f t="shared" si="1"/>
        <v>0</v>
      </c>
      <c r="K75" s="8"/>
      <c r="L75" s="58"/>
      <c r="M75" s="8">
        <f t="shared" si="10"/>
        <v>0</v>
      </c>
      <c r="N75" s="58"/>
      <c r="O75" s="58"/>
      <c r="P75" s="8">
        <f t="shared" si="11"/>
        <v>18</v>
      </c>
      <c r="Q75" s="59">
        <f t="shared" ref="Q75:U106" si="16">IFERROR(IF(AND((Q$161-$P75)/$M75&gt;0,(Q$161-$P75)/$M75&lt;1),(Q$161-$P75)/$M75,IF((Q$161-$P75)/$M75&gt;0,1,0)),0)</f>
        <v>0</v>
      </c>
      <c r="R75" s="59">
        <f t="shared" si="16"/>
        <v>0</v>
      </c>
      <c r="S75" s="59">
        <f t="shared" si="16"/>
        <v>0</v>
      </c>
      <c r="T75" s="59">
        <f t="shared" si="16"/>
        <v>0</v>
      </c>
      <c r="U75" s="59">
        <f t="shared" si="16"/>
        <v>0</v>
      </c>
      <c r="V75" s="55">
        <f t="shared" si="7"/>
        <v>0</v>
      </c>
      <c r="W75" s="55">
        <f t="shared" si="3"/>
        <v>0</v>
      </c>
      <c r="X75" s="55">
        <f t="shared" si="12"/>
        <v>0</v>
      </c>
      <c r="Y75" s="55">
        <f t="shared" si="13"/>
        <v>0</v>
      </c>
      <c r="Z75" s="55">
        <f t="shared" si="6"/>
        <v>0</v>
      </c>
      <c r="AA75" s="8"/>
    </row>
    <row r="76" spans="1:27" s="9" customFormat="1" ht="21" customHeight="1" x14ac:dyDescent="0.25">
      <c r="A76" s="103"/>
      <c r="B76" s="8"/>
      <c r="D76" s="8"/>
      <c r="E76" s="8"/>
      <c r="F76" s="8"/>
      <c r="G76" s="8"/>
      <c r="H76" s="8"/>
      <c r="I76" s="8"/>
      <c r="J76" s="8">
        <f t="shared" si="1"/>
        <v>0</v>
      </c>
      <c r="K76" s="8"/>
      <c r="L76" s="58"/>
      <c r="M76" s="8">
        <f t="shared" si="10"/>
        <v>0</v>
      </c>
      <c r="N76" s="58"/>
      <c r="O76" s="58"/>
      <c r="P76" s="8">
        <f t="shared" si="11"/>
        <v>18</v>
      </c>
      <c r="Q76" s="59">
        <f t="shared" si="16"/>
        <v>0</v>
      </c>
      <c r="R76" s="59">
        <f t="shared" si="16"/>
        <v>0</v>
      </c>
      <c r="S76" s="59">
        <f t="shared" si="16"/>
        <v>0</v>
      </c>
      <c r="T76" s="59">
        <f t="shared" si="16"/>
        <v>0</v>
      </c>
      <c r="U76" s="59">
        <f t="shared" si="16"/>
        <v>0</v>
      </c>
      <c r="V76" s="55">
        <f t="shared" si="7"/>
        <v>0</v>
      </c>
      <c r="W76" s="55">
        <f t="shared" si="3"/>
        <v>0</v>
      </c>
      <c r="X76" s="55">
        <f t="shared" si="12"/>
        <v>0</v>
      </c>
      <c r="Y76" s="55">
        <f t="shared" si="13"/>
        <v>0</v>
      </c>
      <c r="Z76" s="55">
        <f t="shared" si="6"/>
        <v>0</v>
      </c>
      <c r="AA76" s="8"/>
    </row>
    <row r="77" spans="1:27" s="186" customFormat="1" ht="21" customHeight="1" x14ac:dyDescent="0.25">
      <c r="A77" s="185"/>
      <c r="B77" s="89"/>
      <c r="D77" s="89"/>
      <c r="E77" s="89"/>
      <c r="F77" s="89"/>
      <c r="G77" s="89"/>
      <c r="H77" s="89"/>
      <c r="I77" s="89"/>
      <c r="J77" s="8">
        <f t="shared" si="1"/>
        <v>0</v>
      </c>
      <c r="K77" s="89"/>
      <c r="L77" s="58"/>
      <c r="M77" s="8">
        <f t="shared" si="10"/>
        <v>0</v>
      </c>
      <c r="N77" s="58"/>
      <c r="O77" s="58"/>
      <c r="P77" s="8">
        <f t="shared" si="11"/>
        <v>18</v>
      </c>
      <c r="Q77" s="59">
        <f t="shared" si="16"/>
        <v>0</v>
      </c>
      <c r="R77" s="59">
        <f t="shared" si="16"/>
        <v>0</v>
      </c>
      <c r="S77" s="59">
        <f t="shared" si="16"/>
        <v>0</v>
      </c>
      <c r="T77" s="59">
        <f t="shared" si="16"/>
        <v>0</v>
      </c>
      <c r="U77" s="59">
        <f t="shared" si="16"/>
        <v>0</v>
      </c>
      <c r="V77" s="55">
        <f t="shared" si="7"/>
        <v>0</v>
      </c>
      <c r="W77" s="55">
        <f t="shared" si="3"/>
        <v>0</v>
      </c>
      <c r="X77" s="55">
        <f t="shared" si="12"/>
        <v>0</v>
      </c>
      <c r="Y77" s="55">
        <f t="shared" si="13"/>
        <v>0</v>
      </c>
      <c r="Z77" s="55">
        <f t="shared" si="6"/>
        <v>0</v>
      </c>
      <c r="AA77" s="89"/>
    </row>
    <row r="78" spans="1:27" s="9" customFormat="1" ht="21" customHeight="1" x14ac:dyDescent="0.25">
      <c r="A78" s="103"/>
      <c r="B78" s="8"/>
      <c r="D78" s="8"/>
      <c r="E78" s="8"/>
      <c r="F78" s="8"/>
      <c r="G78" s="8"/>
      <c r="H78" s="8"/>
      <c r="I78" s="8"/>
      <c r="J78" s="8">
        <f t="shared" si="1"/>
        <v>0</v>
      </c>
      <c r="K78" s="8"/>
      <c r="L78" s="58"/>
      <c r="M78" s="8">
        <f t="shared" si="10"/>
        <v>0</v>
      </c>
      <c r="N78" s="58"/>
      <c r="O78" s="58"/>
      <c r="P78" s="8">
        <f t="shared" si="11"/>
        <v>18</v>
      </c>
      <c r="Q78" s="59">
        <f t="shared" si="16"/>
        <v>0</v>
      </c>
      <c r="R78" s="59">
        <f t="shared" si="16"/>
        <v>0</v>
      </c>
      <c r="S78" s="59">
        <f t="shared" si="16"/>
        <v>0</v>
      </c>
      <c r="T78" s="59">
        <f t="shared" si="16"/>
        <v>0</v>
      </c>
      <c r="U78" s="59">
        <f t="shared" si="16"/>
        <v>0</v>
      </c>
      <c r="V78" s="55">
        <f t="shared" si="7"/>
        <v>0</v>
      </c>
      <c r="W78" s="55">
        <f t="shared" si="3"/>
        <v>0</v>
      </c>
      <c r="X78" s="55">
        <f t="shared" si="12"/>
        <v>0</v>
      </c>
      <c r="Y78" s="55">
        <f t="shared" si="13"/>
        <v>0</v>
      </c>
      <c r="Z78" s="55">
        <f t="shared" si="6"/>
        <v>0</v>
      </c>
      <c r="AA78" s="8"/>
    </row>
    <row r="79" spans="1:27" s="9" customFormat="1" ht="21" customHeight="1" x14ac:dyDescent="0.25">
      <c r="A79" s="103"/>
      <c r="B79" s="8"/>
      <c r="D79" s="8"/>
      <c r="E79" s="8"/>
      <c r="F79" s="8"/>
      <c r="G79" s="8"/>
      <c r="H79" s="8"/>
      <c r="I79" s="8"/>
      <c r="J79" s="8">
        <f t="shared" si="1"/>
        <v>0</v>
      </c>
      <c r="K79" s="8"/>
      <c r="L79" s="58"/>
      <c r="M79" s="8">
        <f t="shared" si="10"/>
        <v>0</v>
      </c>
      <c r="N79" s="58"/>
      <c r="O79" s="58"/>
      <c r="P79" s="8">
        <f t="shared" si="11"/>
        <v>18</v>
      </c>
      <c r="Q79" s="59">
        <f t="shared" si="16"/>
        <v>0</v>
      </c>
      <c r="R79" s="59">
        <f t="shared" si="16"/>
        <v>0</v>
      </c>
      <c r="S79" s="59">
        <f t="shared" si="16"/>
        <v>0</v>
      </c>
      <c r="T79" s="59">
        <f t="shared" si="16"/>
        <v>0</v>
      </c>
      <c r="U79" s="59">
        <f t="shared" si="16"/>
        <v>0</v>
      </c>
      <c r="V79" s="55">
        <f t="shared" si="7"/>
        <v>0</v>
      </c>
      <c r="W79" s="55">
        <f t="shared" si="3"/>
        <v>0</v>
      </c>
      <c r="X79" s="55">
        <f t="shared" si="12"/>
        <v>0</v>
      </c>
      <c r="Y79" s="55">
        <f t="shared" si="13"/>
        <v>0</v>
      </c>
      <c r="Z79" s="55">
        <f t="shared" si="6"/>
        <v>0</v>
      </c>
      <c r="AA79" s="8"/>
    </row>
    <row r="80" spans="1:27" s="9" customFormat="1" ht="21" customHeight="1" x14ac:dyDescent="0.25">
      <c r="A80" s="103"/>
      <c r="B80" s="8"/>
      <c r="D80" s="8"/>
      <c r="E80" s="8"/>
      <c r="F80" s="8"/>
      <c r="G80" s="8"/>
      <c r="H80" s="8"/>
      <c r="I80" s="8"/>
      <c r="J80" s="8">
        <f t="shared" si="1"/>
        <v>0</v>
      </c>
      <c r="K80" s="8"/>
      <c r="L80" s="58"/>
      <c r="M80" s="8">
        <f t="shared" si="10"/>
        <v>0</v>
      </c>
      <c r="N80" s="58"/>
      <c r="O80" s="58"/>
      <c r="P80" s="8">
        <f t="shared" si="11"/>
        <v>18</v>
      </c>
      <c r="Q80" s="59">
        <f t="shared" si="16"/>
        <v>0</v>
      </c>
      <c r="R80" s="59">
        <f t="shared" si="16"/>
        <v>0</v>
      </c>
      <c r="S80" s="59">
        <f t="shared" si="16"/>
        <v>0</v>
      </c>
      <c r="T80" s="59">
        <f t="shared" si="16"/>
        <v>0</v>
      </c>
      <c r="U80" s="59">
        <f t="shared" si="16"/>
        <v>0</v>
      </c>
      <c r="V80" s="55">
        <f t="shared" si="7"/>
        <v>0</v>
      </c>
      <c r="W80" s="55">
        <f t="shared" si="3"/>
        <v>0</v>
      </c>
      <c r="X80" s="55">
        <f t="shared" si="12"/>
        <v>0</v>
      </c>
      <c r="Y80" s="55">
        <f t="shared" si="13"/>
        <v>0</v>
      </c>
      <c r="Z80" s="55">
        <f t="shared" si="6"/>
        <v>0</v>
      </c>
      <c r="AA80" s="8"/>
    </row>
    <row r="81" spans="1:27" s="9" customFormat="1" ht="21" customHeight="1" x14ac:dyDescent="0.25">
      <c r="A81" s="103"/>
      <c r="B81" s="8"/>
      <c r="D81" s="8"/>
      <c r="E81" s="8"/>
      <c r="F81" s="8"/>
      <c r="G81" s="8"/>
      <c r="H81" s="8"/>
      <c r="I81" s="8"/>
      <c r="J81" s="8">
        <f t="shared" si="1"/>
        <v>0</v>
      </c>
      <c r="K81" s="8"/>
      <c r="L81" s="58"/>
      <c r="M81" s="8">
        <f t="shared" si="10"/>
        <v>0</v>
      </c>
      <c r="N81" s="58"/>
      <c r="O81" s="58"/>
      <c r="P81" s="8">
        <f t="shared" si="11"/>
        <v>18</v>
      </c>
      <c r="Q81" s="59">
        <f t="shared" si="16"/>
        <v>0</v>
      </c>
      <c r="R81" s="59">
        <f t="shared" si="16"/>
        <v>0</v>
      </c>
      <c r="S81" s="59">
        <f t="shared" si="16"/>
        <v>0</v>
      </c>
      <c r="T81" s="59">
        <f t="shared" si="16"/>
        <v>0</v>
      </c>
      <c r="U81" s="59">
        <f t="shared" si="16"/>
        <v>0</v>
      </c>
      <c r="V81" s="55">
        <f t="shared" si="7"/>
        <v>0</v>
      </c>
      <c r="W81" s="55">
        <f t="shared" si="3"/>
        <v>0</v>
      </c>
      <c r="X81" s="55">
        <f t="shared" si="12"/>
        <v>0</v>
      </c>
      <c r="Y81" s="55">
        <f t="shared" si="13"/>
        <v>0</v>
      </c>
      <c r="Z81" s="55">
        <f t="shared" si="6"/>
        <v>0</v>
      </c>
      <c r="AA81" s="8"/>
    </row>
    <row r="82" spans="1:27" s="9" customFormat="1" ht="21" customHeight="1" x14ac:dyDescent="0.25">
      <c r="A82" s="103"/>
      <c r="B82" s="8"/>
      <c r="D82" s="8"/>
      <c r="E82" s="8"/>
      <c r="F82" s="8"/>
      <c r="G82" s="8"/>
      <c r="H82" s="8"/>
      <c r="I82" s="8"/>
      <c r="J82" s="8">
        <f t="shared" si="1"/>
        <v>0</v>
      </c>
      <c r="K82" s="8"/>
      <c r="L82" s="58"/>
      <c r="M82" s="8">
        <f t="shared" si="10"/>
        <v>0</v>
      </c>
      <c r="N82" s="58"/>
      <c r="O82" s="58"/>
      <c r="P82" s="8">
        <f t="shared" si="11"/>
        <v>18</v>
      </c>
      <c r="Q82" s="59">
        <f t="shared" si="16"/>
        <v>0</v>
      </c>
      <c r="R82" s="59">
        <f t="shared" si="16"/>
        <v>0</v>
      </c>
      <c r="S82" s="59">
        <f t="shared" si="16"/>
        <v>0</v>
      </c>
      <c r="T82" s="59">
        <f t="shared" si="16"/>
        <v>0</v>
      </c>
      <c r="U82" s="59">
        <f t="shared" si="16"/>
        <v>0</v>
      </c>
      <c r="V82" s="55">
        <f t="shared" si="7"/>
        <v>0</v>
      </c>
      <c r="W82" s="55">
        <f t="shared" si="3"/>
        <v>0</v>
      </c>
      <c r="X82" s="55">
        <f t="shared" si="12"/>
        <v>0</v>
      </c>
      <c r="Y82" s="55">
        <f t="shared" si="13"/>
        <v>0</v>
      </c>
      <c r="Z82" s="55">
        <f t="shared" si="6"/>
        <v>0</v>
      </c>
      <c r="AA82" s="8"/>
    </row>
    <row r="83" spans="1:27" s="9" customFormat="1" ht="21" customHeight="1" x14ac:dyDescent="0.25">
      <c r="A83" s="103"/>
      <c r="B83" s="8"/>
      <c r="D83" s="8"/>
      <c r="E83" s="8"/>
      <c r="F83" s="8"/>
      <c r="G83" s="8"/>
      <c r="H83" s="8"/>
      <c r="I83" s="8"/>
      <c r="J83" s="8">
        <f t="shared" si="1"/>
        <v>0</v>
      </c>
      <c r="K83" s="8"/>
      <c r="L83" s="58"/>
      <c r="M83" s="8">
        <f t="shared" si="10"/>
        <v>0</v>
      </c>
      <c r="N83" s="58"/>
      <c r="O83" s="58"/>
      <c r="P83" s="8">
        <f t="shared" si="11"/>
        <v>18</v>
      </c>
      <c r="Q83" s="59">
        <f t="shared" si="16"/>
        <v>0</v>
      </c>
      <c r="R83" s="59">
        <f t="shared" si="16"/>
        <v>0</v>
      </c>
      <c r="S83" s="59">
        <f t="shared" si="16"/>
        <v>0</v>
      </c>
      <c r="T83" s="59">
        <f t="shared" si="16"/>
        <v>0</v>
      </c>
      <c r="U83" s="59">
        <f t="shared" si="16"/>
        <v>0</v>
      </c>
      <c r="V83" s="55">
        <f t="shared" si="7"/>
        <v>0</v>
      </c>
      <c r="W83" s="55">
        <f t="shared" si="3"/>
        <v>0</v>
      </c>
      <c r="X83" s="55">
        <f t="shared" si="12"/>
        <v>0</v>
      </c>
      <c r="Y83" s="55">
        <f t="shared" si="13"/>
        <v>0</v>
      </c>
      <c r="Z83" s="55">
        <f t="shared" si="6"/>
        <v>0</v>
      </c>
      <c r="AA83" s="8"/>
    </row>
    <row r="84" spans="1:27" s="9" customFormat="1" ht="21" customHeight="1" x14ac:dyDescent="0.25">
      <c r="A84" s="103"/>
      <c r="B84" s="8"/>
      <c r="D84" s="8"/>
      <c r="E84" s="8"/>
      <c r="F84" s="8"/>
      <c r="G84" s="8"/>
      <c r="H84" s="8"/>
      <c r="I84" s="8"/>
      <c r="J84" s="8">
        <f t="shared" si="1"/>
        <v>0</v>
      </c>
      <c r="K84" s="8"/>
      <c r="L84" s="58"/>
      <c r="M84" s="8">
        <f t="shared" si="10"/>
        <v>0</v>
      </c>
      <c r="N84" s="58"/>
      <c r="O84" s="58"/>
      <c r="P84" s="8">
        <f t="shared" si="11"/>
        <v>18</v>
      </c>
      <c r="Q84" s="59">
        <f t="shared" si="16"/>
        <v>0</v>
      </c>
      <c r="R84" s="59">
        <f t="shared" si="16"/>
        <v>0</v>
      </c>
      <c r="S84" s="59">
        <f t="shared" si="16"/>
        <v>0</v>
      </c>
      <c r="T84" s="59">
        <f t="shared" si="16"/>
        <v>0</v>
      </c>
      <c r="U84" s="59">
        <f t="shared" si="16"/>
        <v>0</v>
      </c>
      <c r="V84" s="55">
        <f t="shared" si="7"/>
        <v>0</v>
      </c>
      <c r="W84" s="55">
        <f t="shared" si="3"/>
        <v>0</v>
      </c>
      <c r="X84" s="55">
        <f t="shared" si="12"/>
        <v>0</v>
      </c>
      <c r="Y84" s="55">
        <f t="shared" si="13"/>
        <v>0</v>
      </c>
      <c r="Z84" s="55">
        <f t="shared" si="6"/>
        <v>0</v>
      </c>
      <c r="AA84" s="8"/>
    </row>
    <row r="85" spans="1:27" s="9" customFormat="1" ht="21" customHeight="1" x14ac:dyDescent="0.25">
      <c r="A85" s="103"/>
      <c r="B85" s="8"/>
      <c r="D85" s="8"/>
      <c r="E85" s="8"/>
      <c r="F85" s="8"/>
      <c r="G85" s="8"/>
      <c r="H85" s="8"/>
      <c r="I85" s="8"/>
      <c r="J85" s="8">
        <f t="shared" si="1"/>
        <v>0</v>
      </c>
      <c r="K85" s="8"/>
      <c r="L85" s="58"/>
      <c r="M85" s="8">
        <f t="shared" si="10"/>
        <v>0</v>
      </c>
      <c r="N85" s="58"/>
      <c r="O85" s="58"/>
      <c r="P85" s="8">
        <f t="shared" si="11"/>
        <v>18</v>
      </c>
      <c r="Q85" s="59">
        <f t="shared" si="16"/>
        <v>0</v>
      </c>
      <c r="R85" s="59">
        <f t="shared" si="16"/>
        <v>0</v>
      </c>
      <c r="S85" s="59">
        <f t="shared" si="16"/>
        <v>0</v>
      </c>
      <c r="T85" s="59">
        <f t="shared" si="16"/>
        <v>0</v>
      </c>
      <c r="U85" s="59">
        <f t="shared" si="16"/>
        <v>0</v>
      </c>
      <c r="V85" s="55">
        <f t="shared" si="7"/>
        <v>0</v>
      </c>
      <c r="W85" s="55">
        <f t="shared" si="3"/>
        <v>0</v>
      </c>
      <c r="X85" s="55">
        <f t="shared" si="12"/>
        <v>0</v>
      </c>
      <c r="Y85" s="55">
        <f t="shared" si="13"/>
        <v>0</v>
      </c>
      <c r="Z85" s="55">
        <f t="shared" si="6"/>
        <v>0</v>
      </c>
      <c r="AA85" s="8"/>
    </row>
    <row r="86" spans="1:27" s="9" customFormat="1" ht="21" customHeight="1" x14ac:dyDescent="0.25">
      <c r="A86" s="103"/>
      <c r="B86" s="8"/>
      <c r="D86" s="8"/>
      <c r="E86" s="8"/>
      <c r="F86" s="8"/>
      <c r="G86" s="8"/>
      <c r="H86" s="8"/>
      <c r="I86" s="8"/>
      <c r="J86" s="8">
        <f t="shared" si="1"/>
        <v>0</v>
      </c>
      <c r="K86" s="8"/>
      <c r="L86" s="58"/>
      <c r="M86" s="8">
        <f t="shared" si="10"/>
        <v>0</v>
      </c>
      <c r="N86" s="58"/>
      <c r="O86" s="58"/>
      <c r="P86" s="8">
        <f t="shared" si="11"/>
        <v>18</v>
      </c>
      <c r="Q86" s="59">
        <f t="shared" si="16"/>
        <v>0</v>
      </c>
      <c r="R86" s="59">
        <f t="shared" si="16"/>
        <v>0</v>
      </c>
      <c r="S86" s="59">
        <f t="shared" si="16"/>
        <v>0</v>
      </c>
      <c r="T86" s="59">
        <f t="shared" si="16"/>
        <v>0</v>
      </c>
      <c r="U86" s="59">
        <f t="shared" si="16"/>
        <v>0</v>
      </c>
      <c r="V86" s="55">
        <f t="shared" si="7"/>
        <v>0</v>
      </c>
      <c r="W86" s="55">
        <f t="shared" si="3"/>
        <v>0</v>
      </c>
      <c r="X86" s="55">
        <f t="shared" si="12"/>
        <v>0</v>
      </c>
      <c r="Y86" s="55">
        <f t="shared" si="13"/>
        <v>0</v>
      </c>
      <c r="Z86" s="55">
        <f t="shared" si="6"/>
        <v>0</v>
      </c>
      <c r="AA86" s="8"/>
    </row>
    <row r="87" spans="1:27" s="9" customFormat="1" ht="21" customHeight="1" x14ac:dyDescent="0.25">
      <c r="A87" s="103"/>
      <c r="B87" s="8"/>
      <c r="D87" s="8"/>
      <c r="E87" s="8"/>
      <c r="F87" s="8"/>
      <c r="G87" s="8"/>
      <c r="H87" s="8"/>
      <c r="I87" s="8"/>
      <c r="J87" s="8">
        <f t="shared" si="1"/>
        <v>0</v>
      </c>
      <c r="K87" s="8"/>
      <c r="L87" s="58"/>
      <c r="M87" s="8">
        <f t="shared" si="10"/>
        <v>0</v>
      </c>
      <c r="N87" s="58"/>
      <c r="O87" s="58"/>
      <c r="P87" s="8">
        <f t="shared" si="11"/>
        <v>18</v>
      </c>
      <c r="Q87" s="59">
        <f t="shared" si="16"/>
        <v>0</v>
      </c>
      <c r="R87" s="59">
        <f t="shared" si="16"/>
        <v>0</v>
      </c>
      <c r="S87" s="59">
        <f t="shared" si="16"/>
        <v>0</v>
      </c>
      <c r="T87" s="59">
        <f t="shared" si="16"/>
        <v>0</v>
      </c>
      <c r="U87" s="59">
        <f t="shared" si="16"/>
        <v>0</v>
      </c>
      <c r="V87" s="55">
        <f t="shared" si="7"/>
        <v>0</v>
      </c>
      <c r="W87" s="55">
        <f t="shared" si="3"/>
        <v>0</v>
      </c>
      <c r="X87" s="55">
        <f t="shared" si="12"/>
        <v>0</v>
      </c>
      <c r="Y87" s="55">
        <f t="shared" si="13"/>
        <v>0</v>
      </c>
      <c r="Z87" s="55">
        <f t="shared" si="6"/>
        <v>0</v>
      </c>
      <c r="AA87" s="8"/>
    </row>
    <row r="88" spans="1:27" s="9" customFormat="1" ht="21" customHeight="1" x14ac:dyDescent="0.25">
      <c r="A88" s="103"/>
      <c r="B88" s="8"/>
      <c r="D88" s="8"/>
      <c r="E88" s="8"/>
      <c r="F88" s="8"/>
      <c r="G88" s="8"/>
      <c r="H88" s="8"/>
      <c r="I88" s="8"/>
      <c r="J88" s="8">
        <f t="shared" si="1"/>
        <v>0</v>
      </c>
      <c r="K88" s="8"/>
      <c r="L88" s="58"/>
      <c r="M88" s="8">
        <f t="shared" si="10"/>
        <v>0</v>
      </c>
      <c r="N88" s="58"/>
      <c r="O88" s="58"/>
      <c r="P88" s="8">
        <f t="shared" si="11"/>
        <v>18</v>
      </c>
      <c r="Q88" s="59">
        <f t="shared" si="16"/>
        <v>0</v>
      </c>
      <c r="R88" s="59">
        <f t="shared" si="16"/>
        <v>0</v>
      </c>
      <c r="S88" s="59">
        <f t="shared" si="16"/>
        <v>0</v>
      </c>
      <c r="T88" s="59">
        <f t="shared" si="16"/>
        <v>0</v>
      </c>
      <c r="U88" s="59">
        <f t="shared" si="16"/>
        <v>0</v>
      </c>
      <c r="V88" s="55">
        <f t="shared" si="7"/>
        <v>0</v>
      </c>
      <c r="W88" s="55">
        <f t="shared" si="3"/>
        <v>0</v>
      </c>
      <c r="X88" s="55">
        <f t="shared" si="12"/>
        <v>0</v>
      </c>
      <c r="Y88" s="55">
        <f t="shared" si="13"/>
        <v>0</v>
      </c>
      <c r="Z88" s="55">
        <f t="shared" si="6"/>
        <v>0</v>
      </c>
      <c r="AA88" s="8"/>
    </row>
    <row r="89" spans="1:27" s="9" customFormat="1" ht="21" customHeight="1" x14ac:dyDescent="0.25">
      <c r="A89" s="103"/>
      <c r="B89" s="8"/>
      <c r="D89" s="8"/>
      <c r="E89" s="8"/>
      <c r="F89" s="8"/>
      <c r="G89" s="8"/>
      <c r="H89" s="8"/>
      <c r="I89" s="8"/>
      <c r="J89" s="8">
        <f t="shared" si="1"/>
        <v>0</v>
      </c>
      <c r="K89" s="8"/>
      <c r="L89" s="58"/>
      <c r="M89" s="8">
        <f t="shared" si="10"/>
        <v>0</v>
      </c>
      <c r="N89" s="58"/>
      <c r="O89" s="58"/>
      <c r="P89" s="8">
        <f t="shared" si="11"/>
        <v>18</v>
      </c>
      <c r="Q89" s="59">
        <f t="shared" si="16"/>
        <v>0</v>
      </c>
      <c r="R89" s="59">
        <f t="shared" si="16"/>
        <v>0</v>
      </c>
      <c r="S89" s="59">
        <f t="shared" si="16"/>
        <v>0</v>
      </c>
      <c r="T89" s="59">
        <f t="shared" si="16"/>
        <v>0</v>
      </c>
      <c r="U89" s="59">
        <f t="shared" si="16"/>
        <v>0</v>
      </c>
      <c r="V89" s="55">
        <f t="shared" si="7"/>
        <v>0</v>
      </c>
      <c r="W89" s="55">
        <f t="shared" si="3"/>
        <v>0</v>
      </c>
      <c r="X89" s="55">
        <f t="shared" si="12"/>
        <v>0</v>
      </c>
      <c r="Y89" s="55">
        <f t="shared" si="13"/>
        <v>0</v>
      </c>
      <c r="Z89" s="55">
        <f t="shared" si="6"/>
        <v>0</v>
      </c>
      <c r="AA89" s="8"/>
    </row>
    <row r="90" spans="1:27" s="9" customFormat="1" ht="21" customHeight="1" x14ac:dyDescent="0.25">
      <c r="A90" s="103"/>
      <c r="B90" s="8"/>
      <c r="D90" s="8"/>
      <c r="E90" s="8"/>
      <c r="F90" s="8"/>
      <c r="G90" s="8"/>
      <c r="H90" s="8"/>
      <c r="I90" s="8"/>
      <c r="J90" s="8">
        <f t="shared" si="1"/>
        <v>0</v>
      </c>
      <c r="K90" s="8"/>
      <c r="L90" s="58"/>
      <c r="M90" s="8">
        <f t="shared" si="10"/>
        <v>0</v>
      </c>
      <c r="N90" s="58"/>
      <c r="O90" s="58"/>
      <c r="P90" s="8">
        <f t="shared" si="11"/>
        <v>18</v>
      </c>
      <c r="Q90" s="59">
        <f t="shared" si="16"/>
        <v>0</v>
      </c>
      <c r="R90" s="59">
        <f t="shared" si="16"/>
        <v>0</v>
      </c>
      <c r="S90" s="59">
        <f t="shared" si="16"/>
        <v>0</v>
      </c>
      <c r="T90" s="59">
        <f t="shared" si="16"/>
        <v>0</v>
      </c>
      <c r="U90" s="59">
        <f t="shared" si="16"/>
        <v>0</v>
      </c>
      <c r="V90" s="55">
        <f t="shared" si="7"/>
        <v>0</v>
      </c>
      <c r="W90" s="55">
        <f t="shared" si="3"/>
        <v>0</v>
      </c>
      <c r="X90" s="55">
        <f t="shared" si="12"/>
        <v>0</v>
      </c>
      <c r="Y90" s="55">
        <f t="shared" si="13"/>
        <v>0</v>
      </c>
      <c r="Z90" s="55">
        <f t="shared" si="6"/>
        <v>0</v>
      </c>
      <c r="AA90" s="8"/>
    </row>
    <row r="91" spans="1:27" s="9" customFormat="1" ht="21" customHeight="1" x14ac:dyDescent="0.25">
      <c r="A91" s="103"/>
      <c r="B91" s="8"/>
      <c r="D91" s="8"/>
      <c r="E91" s="8"/>
      <c r="F91" s="8"/>
      <c r="G91" s="8"/>
      <c r="H91" s="8"/>
      <c r="I91" s="8"/>
      <c r="J91" s="8">
        <f t="shared" si="1"/>
        <v>0</v>
      </c>
      <c r="K91" s="8"/>
      <c r="L91" s="58"/>
      <c r="M91" s="8">
        <f t="shared" si="10"/>
        <v>0</v>
      </c>
      <c r="N91" s="58"/>
      <c r="O91" s="58"/>
      <c r="P91" s="8">
        <f t="shared" si="11"/>
        <v>18</v>
      </c>
      <c r="Q91" s="59">
        <f t="shared" si="16"/>
        <v>0</v>
      </c>
      <c r="R91" s="59">
        <f t="shared" si="16"/>
        <v>0</v>
      </c>
      <c r="S91" s="59">
        <f t="shared" si="16"/>
        <v>0</v>
      </c>
      <c r="T91" s="59">
        <f t="shared" si="16"/>
        <v>0</v>
      </c>
      <c r="U91" s="59">
        <f t="shared" si="16"/>
        <v>0</v>
      </c>
      <c r="V91" s="55">
        <f t="shared" si="7"/>
        <v>0</v>
      </c>
      <c r="W91" s="55">
        <f t="shared" ref="W91:W155" si="17">R91*($G91-$H91)-V91</f>
        <v>0</v>
      </c>
      <c r="X91" s="55">
        <f t="shared" si="12"/>
        <v>0</v>
      </c>
      <c r="Y91" s="55">
        <f t="shared" si="13"/>
        <v>0</v>
      </c>
      <c r="Z91" s="55">
        <f t="shared" ref="Z91:Z155" si="18">U91*($G91-$H91)-SUM(V91:Y91)</f>
        <v>0</v>
      </c>
      <c r="AA91" s="8"/>
    </row>
    <row r="92" spans="1:27" s="9" customFormat="1" ht="21" customHeight="1" x14ac:dyDescent="0.25">
      <c r="A92" s="103"/>
      <c r="B92" s="8"/>
      <c r="D92" s="8"/>
      <c r="E92" s="8"/>
      <c r="F92" s="8"/>
      <c r="G92" s="8"/>
      <c r="H92" s="8"/>
      <c r="I92" s="8"/>
      <c r="J92" s="8">
        <f t="shared" si="1"/>
        <v>0</v>
      </c>
      <c r="K92" s="8"/>
      <c r="L92" s="58"/>
      <c r="M92" s="8">
        <f t="shared" si="10"/>
        <v>0</v>
      </c>
      <c r="N92" s="58"/>
      <c r="O92" s="58"/>
      <c r="P92" s="8">
        <f t="shared" si="11"/>
        <v>18</v>
      </c>
      <c r="Q92" s="59">
        <f t="shared" si="16"/>
        <v>0</v>
      </c>
      <c r="R92" s="59">
        <f t="shared" si="16"/>
        <v>0</v>
      </c>
      <c r="S92" s="59">
        <f t="shared" si="16"/>
        <v>0</v>
      </c>
      <c r="T92" s="59">
        <f t="shared" si="16"/>
        <v>0</v>
      </c>
      <c r="U92" s="59">
        <f t="shared" si="16"/>
        <v>0</v>
      </c>
      <c r="V92" s="55">
        <f t="shared" ref="V92:V156" si="19">Q92*($G92-$H92)</f>
        <v>0</v>
      </c>
      <c r="W92" s="55">
        <f t="shared" si="17"/>
        <v>0</v>
      </c>
      <c r="X92" s="55">
        <f t="shared" si="12"/>
        <v>0</v>
      </c>
      <c r="Y92" s="55">
        <f t="shared" si="13"/>
        <v>0</v>
      </c>
      <c r="Z92" s="55">
        <f t="shared" si="18"/>
        <v>0</v>
      </c>
      <c r="AA92" s="8"/>
    </row>
    <row r="93" spans="1:27" s="9" customFormat="1" ht="21" customHeight="1" x14ac:dyDescent="0.25">
      <c r="A93" s="103"/>
      <c r="B93" s="8"/>
      <c r="D93" s="8"/>
      <c r="E93" s="8"/>
      <c r="F93" s="8"/>
      <c r="G93" s="8"/>
      <c r="H93" s="8"/>
      <c r="I93" s="8"/>
      <c r="J93" s="8">
        <f t="shared" ref="J93:J156" si="20">+IF(D93=1,(G93-H93-I93),IF(D93=2,(G93-H93-I93),0))</f>
        <v>0</v>
      </c>
      <c r="K93" s="8"/>
      <c r="L93" s="58"/>
      <c r="M93" s="8">
        <f t="shared" si="10"/>
        <v>0</v>
      </c>
      <c r="N93" s="58"/>
      <c r="O93" s="58"/>
      <c r="P93" s="8">
        <f t="shared" si="11"/>
        <v>18</v>
      </c>
      <c r="Q93" s="59">
        <f t="shared" si="16"/>
        <v>0</v>
      </c>
      <c r="R93" s="59">
        <f t="shared" si="16"/>
        <v>0</v>
      </c>
      <c r="S93" s="59">
        <f t="shared" si="16"/>
        <v>0</v>
      </c>
      <c r="T93" s="59">
        <f t="shared" si="16"/>
        <v>0</v>
      </c>
      <c r="U93" s="59">
        <f t="shared" si="16"/>
        <v>0</v>
      </c>
      <c r="V93" s="55">
        <f t="shared" si="19"/>
        <v>0</v>
      </c>
      <c r="W93" s="55">
        <f t="shared" si="17"/>
        <v>0</v>
      </c>
      <c r="X93" s="55">
        <f t="shared" si="12"/>
        <v>0</v>
      </c>
      <c r="Y93" s="55">
        <f t="shared" si="13"/>
        <v>0</v>
      </c>
      <c r="Z93" s="55">
        <f t="shared" si="18"/>
        <v>0</v>
      </c>
      <c r="AA93" s="8"/>
    </row>
    <row r="94" spans="1:27" s="9" customFormat="1" ht="21" customHeight="1" x14ac:dyDescent="0.25">
      <c r="A94" s="103"/>
      <c r="B94" s="8"/>
      <c r="D94" s="8"/>
      <c r="E94" s="8"/>
      <c r="F94" s="8"/>
      <c r="G94" s="8"/>
      <c r="H94" s="8"/>
      <c r="I94" s="8"/>
      <c r="J94" s="8">
        <f t="shared" si="20"/>
        <v>0</v>
      </c>
      <c r="K94" s="8"/>
      <c r="L94" s="58"/>
      <c r="M94" s="8">
        <f t="shared" ref="M94:M157" si="21">+L94*12</f>
        <v>0</v>
      </c>
      <c r="N94" s="58"/>
      <c r="O94" s="58"/>
      <c r="P94" s="8">
        <f t="shared" ref="P94:P157" si="22">+N94+O94+18</f>
        <v>18</v>
      </c>
      <c r="Q94" s="59">
        <f t="shared" si="16"/>
        <v>0</v>
      </c>
      <c r="R94" s="59">
        <f t="shared" si="16"/>
        <v>0</v>
      </c>
      <c r="S94" s="59">
        <f t="shared" si="16"/>
        <v>0</v>
      </c>
      <c r="T94" s="59">
        <f t="shared" si="16"/>
        <v>0</v>
      </c>
      <c r="U94" s="59">
        <f t="shared" si="16"/>
        <v>0</v>
      </c>
      <c r="V94" s="55">
        <f t="shared" si="19"/>
        <v>0</v>
      </c>
      <c r="W94" s="55">
        <f t="shared" si="17"/>
        <v>0</v>
      </c>
      <c r="X94" s="55">
        <f t="shared" ref="X94:X157" si="23">S94*($G94-$H94)-SUM(V94:W94)</f>
        <v>0</v>
      </c>
      <c r="Y94" s="55">
        <f t="shared" ref="Y94:Y157" si="24">T94*($G94-$H94)-SUM(V94:X94)</f>
        <v>0</v>
      </c>
      <c r="Z94" s="55">
        <f t="shared" si="18"/>
        <v>0</v>
      </c>
      <c r="AA94" s="8"/>
    </row>
    <row r="95" spans="1:27" s="9" customFormat="1" ht="21" customHeight="1" x14ac:dyDescent="0.25">
      <c r="A95" s="103"/>
      <c r="B95" s="8"/>
      <c r="D95" s="8"/>
      <c r="E95" s="8"/>
      <c r="F95" s="8"/>
      <c r="G95" s="8"/>
      <c r="H95" s="8"/>
      <c r="I95" s="8"/>
      <c r="J95" s="8">
        <f t="shared" si="20"/>
        <v>0</v>
      </c>
      <c r="K95" s="8"/>
      <c r="L95" s="58"/>
      <c r="M95" s="8">
        <f t="shared" si="21"/>
        <v>0</v>
      </c>
      <c r="N95" s="58"/>
      <c r="O95" s="58"/>
      <c r="P95" s="8">
        <f t="shared" si="22"/>
        <v>18</v>
      </c>
      <c r="Q95" s="59">
        <f t="shared" si="16"/>
        <v>0</v>
      </c>
      <c r="R95" s="59">
        <f t="shared" si="16"/>
        <v>0</v>
      </c>
      <c r="S95" s="59">
        <f t="shared" si="16"/>
        <v>0</v>
      </c>
      <c r="T95" s="59">
        <f t="shared" si="16"/>
        <v>0</v>
      </c>
      <c r="U95" s="59">
        <f t="shared" si="16"/>
        <v>0</v>
      </c>
      <c r="V95" s="55">
        <f t="shared" si="19"/>
        <v>0</v>
      </c>
      <c r="W95" s="55">
        <f t="shared" si="17"/>
        <v>0</v>
      </c>
      <c r="X95" s="55">
        <f t="shared" si="23"/>
        <v>0</v>
      </c>
      <c r="Y95" s="55">
        <f t="shared" si="24"/>
        <v>0</v>
      </c>
      <c r="Z95" s="55">
        <f t="shared" si="18"/>
        <v>0</v>
      </c>
      <c r="AA95" s="8"/>
    </row>
    <row r="96" spans="1:27" s="9" customFormat="1" ht="21" customHeight="1" x14ac:dyDescent="0.25">
      <c r="A96" s="103"/>
      <c r="B96" s="8"/>
      <c r="D96" s="8"/>
      <c r="E96" s="8"/>
      <c r="F96" s="8"/>
      <c r="G96" s="8"/>
      <c r="H96" s="8"/>
      <c r="I96" s="8"/>
      <c r="J96" s="8">
        <f t="shared" si="20"/>
        <v>0</v>
      </c>
      <c r="K96" s="8"/>
      <c r="L96" s="58"/>
      <c r="M96" s="8">
        <f t="shared" si="21"/>
        <v>0</v>
      </c>
      <c r="N96" s="58"/>
      <c r="O96" s="58"/>
      <c r="P96" s="8">
        <f t="shared" si="22"/>
        <v>18</v>
      </c>
      <c r="Q96" s="59">
        <f t="shared" si="16"/>
        <v>0</v>
      </c>
      <c r="R96" s="59">
        <f t="shared" si="16"/>
        <v>0</v>
      </c>
      <c r="S96" s="59">
        <f t="shared" si="16"/>
        <v>0</v>
      </c>
      <c r="T96" s="59">
        <f t="shared" si="16"/>
        <v>0</v>
      </c>
      <c r="U96" s="59">
        <f t="shared" si="16"/>
        <v>0</v>
      </c>
      <c r="V96" s="55">
        <f t="shared" si="19"/>
        <v>0</v>
      </c>
      <c r="W96" s="55">
        <f t="shared" si="17"/>
        <v>0</v>
      </c>
      <c r="X96" s="55">
        <f t="shared" si="23"/>
        <v>0</v>
      </c>
      <c r="Y96" s="55">
        <f t="shared" si="24"/>
        <v>0</v>
      </c>
      <c r="Z96" s="55">
        <f t="shared" si="18"/>
        <v>0</v>
      </c>
      <c r="AA96" s="8"/>
    </row>
    <row r="97" spans="1:27" s="9" customFormat="1" ht="21" customHeight="1" x14ac:dyDescent="0.25">
      <c r="A97" s="103"/>
      <c r="B97" s="8"/>
      <c r="D97" s="8"/>
      <c r="E97" s="8"/>
      <c r="F97" s="8"/>
      <c r="G97" s="8"/>
      <c r="H97" s="8"/>
      <c r="I97" s="8"/>
      <c r="J97" s="8">
        <f t="shared" si="20"/>
        <v>0</v>
      </c>
      <c r="K97" s="8"/>
      <c r="L97" s="58"/>
      <c r="M97" s="8">
        <f t="shared" si="21"/>
        <v>0</v>
      </c>
      <c r="N97" s="58"/>
      <c r="O97" s="58"/>
      <c r="P97" s="8">
        <f t="shared" si="22"/>
        <v>18</v>
      </c>
      <c r="Q97" s="59">
        <f t="shared" si="16"/>
        <v>0</v>
      </c>
      <c r="R97" s="59">
        <f t="shared" si="16"/>
        <v>0</v>
      </c>
      <c r="S97" s="59">
        <f t="shared" si="16"/>
        <v>0</v>
      </c>
      <c r="T97" s="59">
        <f t="shared" si="16"/>
        <v>0</v>
      </c>
      <c r="U97" s="59">
        <f t="shared" si="16"/>
        <v>0</v>
      </c>
      <c r="V97" s="55">
        <f t="shared" si="19"/>
        <v>0</v>
      </c>
      <c r="W97" s="55">
        <f t="shared" si="17"/>
        <v>0</v>
      </c>
      <c r="X97" s="55">
        <f t="shared" si="23"/>
        <v>0</v>
      </c>
      <c r="Y97" s="55">
        <f t="shared" si="24"/>
        <v>0</v>
      </c>
      <c r="Z97" s="55">
        <f t="shared" si="18"/>
        <v>0</v>
      </c>
      <c r="AA97" s="8"/>
    </row>
    <row r="98" spans="1:27" s="186" customFormat="1" ht="21" customHeight="1" x14ac:dyDescent="0.25">
      <c r="A98" s="185"/>
      <c r="B98" s="89"/>
      <c r="D98" s="89"/>
      <c r="E98" s="89"/>
      <c r="F98" s="89"/>
      <c r="G98" s="111"/>
      <c r="H98" s="111"/>
      <c r="I98" s="89"/>
      <c r="J98" s="8">
        <f t="shared" si="20"/>
        <v>0</v>
      </c>
      <c r="K98" s="89"/>
      <c r="L98" s="58"/>
      <c r="M98" s="8">
        <f t="shared" si="21"/>
        <v>0</v>
      </c>
      <c r="N98" s="58"/>
      <c r="O98" s="58"/>
      <c r="P98" s="8">
        <f t="shared" si="22"/>
        <v>18</v>
      </c>
      <c r="Q98" s="59">
        <f t="shared" si="16"/>
        <v>0</v>
      </c>
      <c r="R98" s="59">
        <f t="shared" si="16"/>
        <v>0</v>
      </c>
      <c r="S98" s="59">
        <f t="shared" si="16"/>
        <v>0</v>
      </c>
      <c r="T98" s="59">
        <f t="shared" si="16"/>
        <v>0</v>
      </c>
      <c r="U98" s="59">
        <f t="shared" si="16"/>
        <v>0</v>
      </c>
      <c r="V98" s="55">
        <f t="shared" si="19"/>
        <v>0</v>
      </c>
      <c r="W98" s="55">
        <f t="shared" si="17"/>
        <v>0</v>
      </c>
      <c r="X98" s="55">
        <f t="shared" si="23"/>
        <v>0</v>
      </c>
      <c r="Y98" s="55">
        <f t="shared" si="24"/>
        <v>0</v>
      </c>
      <c r="Z98" s="55">
        <f t="shared" si="18"/>
        <v>0</v>
      </c>
      <c r="AA98" s="89"/>
    </row>
    <row r="99" spans="1:27" s="186" customFormat="1" ht="21" customHeight="1" x14ac:dyDescent="0.25">
      <c r="A99" s="185"/>
      <c r="B99" s="89"/>
      <c r="D99" s="89"/>
      <c r="E99" s="89"/>
      <c r="F99" s="89"/>
      <c r="G99" s="111"/>
      <c r="H99" s="111"/>
      <c r="I99" s="89"/>
      <c r="J99" s="8">
        <f t="shared" si="20"/>
        <v>0</v>
      </c>
      <c r="K99" s="89"/>
      <c r="L99" s="58"/>
      <c r="M99" s="8">
        <f t="shared" si="21"/>
        <v>0</v>
      </c>
      <c r="N99" s="58"/>
      <c r="O99" s="58"/>
      <c r="P99" s="8">
        <f t="shared" si="22"/>
        <v>18</v>
      </c>
      <c r="Q99" s="59">
        <f t="shared" si="16"/>
        <v>0</v>
      </c>
      <c r="R99" s="59">
        <f t="shared" si="16"/>
        <v>0</v>
      </c>
      <c r="S99" s="59">
        <f t="shared" si="16"/>
        <v>0</v>
      </c>
      <c r="T99" s="59">
        <f t="shared" si="16"/>
        <v>0</v>
      </c>
      <c r="U99" s="59">
        <f t="shared" si="16"/>
        <v>0</v>
      </c>
      <c r="V99" s="55">
        <f t="shared" si="19"/>
        <v>0</v>
      </c>
      <c r="W99" s="55">
        <f t="shared" si="17"/>
        <v>0</v>
      </c>
      <c r="X99" s="55">
        <f t="shared" si="23"/>
        <v>0</v>
      </c>
      <c r="Y99" s="55">
        <f t="shared" si="24"/>
        <v>0</v>
      </c>
      <c r="Z99" s="55">
        <f t="shared" si="18"/>
        <v>0</v>
      </c>
      <c r="AA99" s="89"/>
    </row>
    <row r="100" spans="1:27" s="186" customFormat="1" ht="21" customHeight="1" x14ac:dyDescent="0.25">
      <c r="A100" s="185"/>
      <c r="B100" s="89"/>
      <c r="D100" s="89"/>
      <c r="E100" s="89"/>
      <c r="F100" s="89"/>
      <c r="G100" s="111"/>
      <c r="H100" s="111"/>
      <c r="I100" s="89"/>
      <c r="J100" s="8">
        <f t="shared" si="20"/>
        <v>0</v>
      </c>
      <c r="K100" s="89"/>
      <c r="L100" s="58"/>
      <c r="M100" s="8">
        <f t="shared" si="21"/>
        <v>0</v>
      </c>
      <c r="N100" s="58"/>
      <c r="O100" s="58"/>
      <c r="P100" s="8">
        <f t="shared" si="22"/>
        <v>18</v>
      </c>
      <c r="Q100" s="59">
        <f t="shared" si="16"/>
        <v>0</v>
      </c>
      <c r="R100" s="59">
        <f t="shared" si="16"/>
        <v>0</v>
      </c>
      <c r="S100" s="59">
        <f t="shared" si="16"/>
        <v>0</v>
      </c>
      <c r="T100" s="59">
        <f t="shared" si="16"/>
        <v>0</v>
      </c>
      <c r="U100" s="59">
        <f t="shared" si="16"/>
        <v>0</v>
      </c>
      <c r="V100" s="55">
        <f t="shared" si="19"/>
        <v>0</v>
      </c>
      <c r="W100" s="55">
        <f t="shared" si="17"/>
        <v>0</v>
      </c>
      <c r="X100" s="55">
        <f t="shared" si="23"/>
        <v>0</v>
      </c>
      <c r="Y100" s="55">
        <f t="shared" si="24"/>
        <v>0</v>
      </c>
      <c r="Z100" s="55">
        <f t="shared" si="18"/>
        <v>0</v>
      </c>
      <c r="AA100" s="89"/>
    </row>
    <row r="101" spans="1:27" s="186" customFormat="1" ht="21" customHeight="1" x14ac:dyDescent="0.25">
      <c r="A101" s="185"/>
      <c r="B101" s="89"/>
      <c r="D101" s="89"/>
      <c r="E101" s="89"/>
      <c r="F101" s="89"/>
      <c r="G101" s="111"/>
      <c r="H101" s="111"/>
      <c r="I101" s="89"/>
      <c r="J101" s="8">
        <f t="shared" si="20"/>
        <v>0</v>
      </c>
      <c r="K101" s="89"/>
      <c r="L101" s="58"/>
      <c r="M101" s="8">
        <f t="shared" si="21"/>
        <v>0</v>
      </c>
      <c r="N101" s="58"/>
      <c r="O101" s="58"/>
      <c r="P101" s="8">
        <f t="shared" si="22"/>
        <v>18</v>
      </c>
      <c r="Q101" s="59">
        <f t="shared" si="16"/>
        <v>0</v>
      </c>
      <c r="R101" s="59">
        <f t="shared" si="16"/>
        <v>0</v>
      </c>
      <c r="S101" s="59">
        <f t="shared" si="16"/>
        <v>0</v>
      </c>
      <c r="T101" s="59">
        <f t="shared" si="16"/>
        <v>0</v>
      </c>
      <c r="U101" s="59">
        <f t="shared" si="16"/>
        <v>0</v>
      </c>
      <c r="V101" s="55">
        <f t="shared" si="19"/>
        <v>0</v>
      </c>
      <c r="W101" s="55">
        <f t="shared" si="17"/>
        <v>0</v>
      </c>
      <c r="X101" s="55">
        <f t="shared" si="23"/>
        <v>0</v>
      </c>
      <c r="Y101" s="55">
        <f t="shared" si="24"/>
        <v>0</v>
      </c>
      <c r="Z101" s="55">
        <f t="shared" si="18"/>
        <v>0</v>
      </c>
      <c r="AA101" s="89"/>
    </row>
    <row r="102" spans="1:27" s="186" customFormat="1" ht="21" customHeight="1" x14ac:dyDescent="0.25">
      <c r="A102" s="185"/>
      <c r="B102" s="89"/>
      <c r="D102" s="89"/>
      <c r="E102" s="89"/>
      <c r="F102" s="89"/>
      <c r="G102" s="111"/>
      <c r="H102" s="111"/>
      <c r="I102" s="89"/>
      <c r="J102" s="8">
        <f t="shared" si="20"/>
        <v>0</v>
      </c>
      <c r="K102" s="89"/>
      <c r="L102" s="58"/>
      <c r="M102" s="8">
        <f t="shared" si="21"/>
        <v>0</v>
      </c>
      <c r="N102" s="58"/>
      <c r="O102" s="58"/>
      <c r="P102" s="8">
        <f t="shared" si="22"/>
        <v>18</v>
      </c>
      <c r="Q102" s="59">
        <f t="shared" si="16"/>
        <v>0</v>
      </c>
      <c r="R102" s="59">
        <f t="shared" si="16"/>
        <v>0</v>
      </c>
      <c r="S102" s="59">
        <f t="shared" si="16"/>
        <v>0</v>
      </c>
      <c r="T102" s="59">
        <f t="shared" si="16"/>
        <v>0</v>
      </c>
      <c r="U102" s="59">
        <f t="shared" si="16"/>
        <v>0</v>
      </c>
      <c r="V102" s="55">
        <f t="shared" si="19"/>
        <v>0</v>
      </c>
      <c r="W102" s="55">
        <f t="shared" si="17"/>
        <v>0</v>
      </c>
      <c r="X102" s="55">
        <f t="shared" si="23"/>
        <v>0</v>
      </c>
      <c r="Y102" s="55">
        <f t="shared" si="24"/>
        <v>0</v>
      </c>
      <c r="Z102" s="55">
        <f t="shared" si="18"/>
        <v>0</v>
      </c>
      <c r="AA102" s="89"/>
    </row>
    <row r="103" spans="1:27" s="186" customFormat="1" ht="21" customHeight="1" x14ac:dyDescent="0.25">
      <c r="A103" s="185"/>
      <c r="B103" s="89"/>
      <c r="D103" s="89"/>
      <c r="E103" s="89"/>
      <c r="F103" s="89"/>
      <c r="G103" s="111"/>
      <c r="H103" s="111"/>
      <c r="I103" s="89"/>
      <c r="J103" s="8">
        <f t="shared" si="20"/>
        <v>0</v>
      </c>
      <c r="K103" s="89"/>
      <c r="L103" s="58"/>
      <c r="M103" s="8">
        <f t="shared" si="21"/>
        <v>0</v>
      </c>
      <c r="N103" s="58"/>
      <c r="O103" s="58"/>
      <c r="P103" s="8">
        <f t="shared" si="22"/>
        <v>18</v>
      </c>
      <c r="Q103" s="59">
        <f t="shared" si="16"/>
        <v>0</v>
      </c>
      <c r="R103" s="59">
        <f t="shared" si="16"/>
        <v>0</v>
      </c>
      <c r="S103" s="59">
        <f t="shared" si="16"/>
        <v>0</v>
      </c>
      <c r="T103" s="59">
        <f t="shared" si="16"/>
        <v>0</v>
      </c>
      <c r="U103" s="59">
        <f t="shared" si="16"/>
        <v>0</v>
      </c>
      <c r="V103" s="55">
        <f t="shared" si="19"/>
        <v>0</v>
      </c>
      <c r="W103" s="55">
        <f t="shared" si="17"/>
        <v>0</v>
      </c>
      <c r="X103" s="55">
        <f t="shared" si="23"/>
        <v>0</v>
      </c>
      <c r="Y103" s="55">
        <f t="shared" si="24"/>
        <v>0</v>
      </c>
      <c r="Z103" s="55">
        <f t="shared" si="18"/>
        <v>0</v>
      </c>
      <c r="AA103" s="89"/>
    </row>
    <row r="104" spans="1:27" s="9" customFormat="1" ht="21" customHeight="1" x14ac:dyDescent="0.25">
      <c r="A104" s="103"/>
      <c r="B104" s="8"/>
      <c r="D104" s="8"/>
      <c r="E104" s="8"/>
      <c r="F104" s="8"/>
      <c r="G104" s="8"/>
      <c r="H104" s="8"/>
      <c r="I104" s="8"/>
      <c r="J104" s="8">
        <f t="shared" si="20"/>
        <v>0</v>
      </c>
      <c r="K104" s="8"/>
      <c r="L104" s="58"/>
      <c r="M104" s="8">
        <f t="shared" si="21"/>
        <v>0</v>
      </c>
      <c r="N104" s="58"/>
      <c r="O104" s="58"/>
      <c r="P104" s="8">
        <f t="shared" si="22"/>
        <v>18</v>
      </c>
      <c r="Q104" s="59">
        <f t="shared" si="16"/>
        <v>0</v>
      </c>
      <c r="R104" s="59">
        <f t="shared" si="16"/>
        <v>0</v>
      </c>
      <c r="S104" s="59">
        <f t="shared" si="16"/>
        <v>0</v>
      </c>
      <c r="T104" s="59">
        <f t="shared" si="16"/>
        <v>0</v>
      </c>
      <c r="U104" s="59">
        <f t="shared" si="16"/>
        <v>0</v>
      </c>
      <c r="V104" s="55">
        <f t="shared" si="19"/>
        <v>0</v>
      </c>
      <c r="W104" s="55">
        <f t="shared" si="17"/>
        <v>0</v>
      </c>
      <c r="X104" s="55">
        <f t="shared" si="23"/>
        <v>0</v>
      </c>
      <c r="Y104" s="55">
        <f t="shared" si="24"/>
        <v>0</v>
      </c>
      <c r="Z104" s="55">
        <f t="shared" si="18"/>
        <v>0</v>
      </c>
      <c r="AA104" s="8"/>
    </row>
    <row r="105" spans="1:27" s="9" customFormat="1" ht="21" customHeight="1" x14ac:dyDescent="0.25">
      <c r="A105" s="103"/>
      <c r="B105" s="8"/>
      <c r="D105" s="8"/>
      <c r="E105" s="8"/>
      <c r="F105" s="8"/>
      <c r="G105" s="8"/>
      <c r="H105" s="8"/>
      <c r="I105" s="8"/>
      <c r="J105" s="8">
        <f t="shared" si="20"/>
        <v>0</v>
      </c>
      <c r="K105" s="8"/>
      <c r="L105" s="58"/>
      <c r="M105" s="8">
        <f t="shared" si="21"/>
        <v>0</v>
      </c>
      <c r="N105" s="58"/>
      <c r="O105" s="58"/>
      <c r="P105" s="8">
        <f t="shared" si="22"/>
        <v>18</v>
      </c>
      <c r="Q105" s="59">
        <f t="shared" si="16"/>
        <v>0</v>
      </c>
      <c r="R105" s="59">
        <f t="shared" si="16"/>
        <v>0</v>
      </c>
      <c r="S105" s="59">
        <f t="shared" si="16"/>
        <v>0</v>
      </c>
      <c r="T105" s="59">
        <f t="shared" si="16"/>
        <v>0</v>
      </c>
      <c r="U105" s="59">
        <f t="shared" si="16"/>
        <v>0</v>
      </c>
      <c r="V105" s="55">
        <f t="shared" si="19"/>
        <v>0</v>
      </c>
      <c r="W105" s="55">
        <f t="shared" si="17"/>
        <v>0</v>
      </c>
      <c r="X105" s="55">
        <f t="shared" si="23"/>
        <v>0</v>
      </c>
      <c r="Y105" s="55">
        <f t="shared" si="24"/>
        <v>0</v>
      </c>
      <c r="Z105" s="55">
        <f t="shared" si="18"/>
        <v>0</v>
      </c>
      <c r="AA105" s="8"/>
    </row>
    <row r="106" spans="1:27" s="9" customFormat="1" ht="21" customHeight="1" x14ac:dyDescent="0.25">
      <c r="A106" s="103"/>
      <c r="B106" s="8"/>
      <c r="D106" s="8"/>
      <c r="E106" s="8"/>
      <c r="F106" s="8"/>
      <c r="G106" s="8"/>
      <c r="H106" s="8"/>
      <c r="I106" s="8"/>
      <c r="J106" s="8">
        <f t="shared" si="20"/>
        <v>0</v>
      </c>
      <c r="K106" s="8"/>
      <c r="L106" s="58"/>
      <c r="M106" s="8">
        <f t="shared" si="21"/>
        <v>0</v>
      </c>
      <c r="N106" s="58"/>
      <c r="O106" s="58"/>
      <c r="P106" s="8">
        <f t="shared" si="22"/>
        <v>18</v>
      </c>
      <c r="Q106" s="59">
        <f t="shared" si="16"/>
        <v>0</v>
      </c>
      <c r="R106" s="59">
        <f t="shared" si="16"/>
        <v>0</v>
      </c>
      <c r="S106" s="59">
        <f t="shared" si="16"/>
        <v>0</v>
      </c>
      <c r="T106" s="59">
        <f t="shared" si="16"/>
        <v>0</v>
      </c>
      <c r="U106" s="59">
        <f t="shared" si="16"/>
        <v>0</v>
      </c>
      <c r="V106" s="55">
        <f t="shared" si="19"/>
        <v>0</v>
      </c>
      <c r="W106" s="55">
        <f t="shared" si="17"/>
        <v>0</v>
      </c>
      <c r="X106" s="55">
        <f t="shared" si="23"/>
        <v>0</v>
      </c>
      <c r="Y106" s="55">
        <f t="shared" si="24"/>
        <v>0</v>
      </c>
      <c r="Z106" s="55">
        <f t="shared" si="18"/>
        <v>0</v>
      </c>
      <c r="AA106" s="8"/>
    </row>
    <row r="107" spans="1:27" s="9" customFormat="1" ht="21" customHeight="1" x14ac:dyDescent="0.25">
      <c r="A107" s="103"/>
      <c r="B107" s="8"/>
      <c r="D107" s="8"/>
      <c r="E107" s="8"/>
      <c r="F107" s="8"/>
      <c r="G107" s="8"/>
      <c r="H107" s="8"/>
      <c r="I107" s="8"/>
      <c r="J107" s="8">
        <f t="shared" si="20"/>
        <v>0</v>
      </c>
      <c r="K107" s="8"/>
      <c r="L107" s="58"/>
      <c r="M107" s="8">
        <f t="shared" si="21"/>
        <v>0</v>
      </c>
      <c r="N107" s="58"/>
      <c r="O107" s="58"/>
      <c r="P107" s="8">
        <f t="shared" si="22"/>
        <v>18</v>
      </c>
      <c r="Q107" s="59">
        <f t="shared" ref="Q107:U138" si="25">IFERROR(IF(AND((Q$161-$P107)/$M107&gt;0,(Q$161-$P107)/$M107&lt;1),(Q$161-$P107)/$M107,IF((Q$161-$P107)/$M107&gt;0,1,0)),0)</f>
        <v>0</v>
      </c>
      <c r="R107" s="59">
        <f t="shared" si="25"/>
        <v>0</v>
      </c>
      <c r="S107" s="59">
        <f t="shared" si="25"/>
        <v>0</v>
      </c>
      <c r="T107" s="59">
        <f t="shared" si="25"/>
        <v>0</v>
      </c>
      <c r="U107" s="59">
        <f t="shared" si="25"/>
        <v>0</v>
      </c>
      <c r="V107" s="55">
        <f t="shared" si="19"/>
        <v>0</v>
      </c>
      <c r="W107" s="55">
        <f t="shared" si="17"/>
        <v>0</v>
      </c>
      <c r="X107" s="55">
        <f t="shared" si="23"/>
        <v>0</v>
      </c>
      <c r="Y107" s="55">
        <f t="shared" si="24"/>
        <v>0</v>
      </c>
      <c r="Z107" s="55">
        <f t="shared" si="18"/>
        <v>0</v>
      </c>
      <c r="AA107" s="8"/>
    </row>
    <row r="108" spans="1:27" s="186" customFormat="1" ht="21" customHeight="1" x14ac:dyDescent="0.25">
      <c r="A108" s="185"/>
      <c r="B108" s="89"/>
      <c r="D108" s="89"/>
      <c r="E108" s="89"/>
      <c r="F108" s="89"/>
      <c r="G108" s="89"/>
      <c r="H108" s="89"/>
      <c r="I108" s="89"/>
      <c r="J108" s="8">
        <f t="shared" si="20"/>
        <v>0</v>
      </c>
      <c r="K108" s="89"/>
      <c r="L108" s="58"/>
      <c r="M108" s="8">
        <f t="shared" si="21"/>
        <v>0</v>
      </c>
      <c r="N108" s="58"/>
      <c r="O108" s="58"/>
      <c r="P108" s="8">
        <f t="shared" si="22"/>
        <v>18</v>
      </c>
      <c r="Q108" s="59">
        <f t="shared" si="25"/>
        <v>0</v>
      </c>
      <c r="R108" s="59">
        <f t="shared" si="25"/>
        <v>0</v>
      </c>
      <c r="S108" s="59">
        <f t="shared" si="25"/>
        <v>0</v>
      </c>
      <c r="T108" s="59">
        <f t="shared" si="25"/>
        <v>0</v>
      </c>
      <c r="U108" s="59">
        <f t="shared" si="25"/>
        <v>0</v>
      </c>
      <c r="V108" s="55">
        <f t="shared" si="19"/>
        <v>0</v>
      </c>
      <c r="W108" s="55">
        <f t="shared" si="17"/>
        <v>0</v>
      </c>
      <c r="X108" s="55">
        <f t="shared" si="23"/>
        <v>0</v>
      </c>
      <c r="Y108" s="55">
        <f t="shared" si="24"/>
        <v>0</v>
      </c>
      <c r="Z108" s="55">
        <f t="shared" si="18"/>
        <v>0</v>
      </c>
      <c r="AA108" s="89"/>
    </row>
    <row r="109" spans="1:27" s="9" customFormat="1" ht="21" customHeight="1" x14ac:dyDescent="0.25">
      <c r="A109" s="103"/>
      <c r="B109" s="8"/>
      <c r="D109" s="8"/>
      <c r="E109" s="8"/>
      <c r="F109" s="8"/>
      <c r="G109" s="8"/>
      <c r="H109" s="8"/>
      <c r="I109" s="8"/>
      <c r="J109" s="8">
        <f t="shared" si="20"/>
        <v>0</v>
      </c>
      <c r="K109" s="8"/>
      <c r="L109" s="58"/>
      <c r="M109" s="8">
        <f t="shared" si="21"/>
        <v>0</v>
      </c>
      <c r="N109" s="58"/>
      <c r="O109" s="58"/>
      <c r="P109" s="8">
        <f t="shared" si="22"/>
        <v>18</v>
      </c>
      <c r="Q109" s="59">
        <f t="shared" si="25"/>
        <v>0</v>
      </c>
      <c r="R109" s="59">
        <f t="shared" si="25"/>
        <v>0</v>
      </c>
      <c r="S109" s="59">
        <f t="shared" si="25"/>
        <v>0</v>
      </c>
      <c r="T109" s="59">
        <f t="shared" si="25"/>
        <v>0</v>
      </c>
      <c r="U109" s="59">
        <f t="shared" si="25"/>
        <v>0</v>
      </c>
      <c r="V109" s="55">
        <f t="shared" si="19"/>
        <v>0</v>
      </c>
      <c r="W109" s="55">
        <f t="shared" si="17"/>
        <v>0</v>
      </c>
      <c r="X109" s="55">
        <f t="shared" si="23"/>
        <v>0</v>
      </c>
      <c r="Y109" s="55">
        <f t="shared" si="24"/>
        <v>0</v>
      </c>
      <c r="Z109" s="55">
        <f t="shared" si="18"/>
        <v>0</v>
      </c>
      <c r="AA109" s="8"/>
    </row>
    <row r="110" spans="1:27" s="9" customFormat="1" ht="21" customHeight="1" x14ac:dyDescent="0.25">
      <c r="A110" s="103"/>
      <c r="B110" s="8"/>
      <c r="D110" s="8"/>
      <c r="E110" s="8"/>
      <c r="F110" s="8"/>
      <c r="G110" s="8"/>
      <c r="H110" s="8"/>
      <c r="I110" s="8"/>
      <c r="J110" s="8">
        <f t="shared" si="20"/>
        <v>0</v>
      </c>
      <c r="K110" s="8"/>
      <c r="L110" s="58"/>
      <c r="M110" s="8">
        <f t="shared" si="21"/>
        <v>0</v>
      </c>
      <c r="N110" s="58"/>
      <c r="O110" s="58"/>
      <c r="P110" s="8">
        <f t="shared" si="22"/>
        <v>18</v>
      </c>
      <c r="Q110" s="59">
        <f t="shared" si="25"/>
        <v>0</v>
      </c>
      <c r="R110" s="59">
        <f t="shared" si="25"/>
        <v>0</v>
      </c>
      <c r="S110" s="59">
        <f t="shared" si="25"/>
        <v>0</v>
      </c>
      <c r="T110" s="59">
        <f t="shared" si="25"/>
        <v>0</v>
      </c>
      <c r="U110" s="59">
        <f t="shared" si="25"/>
        <v>0</v>
      </c>
      <c r="V110" s="55">
        <f t="shared" si="19"/>
        <v>0</v>
      </c>
      <c r="W110" s="55">
        <f t="shared" si="17"/>
        <v>0</v>
      </c>
      <c r="X110" s="55">
        <f t="shared" si="23"/>
        <v>0</v>
      </c>
      <c r="Y110" s="55">
        <f t="shared" si="24"/>
        <v>0</v>
      </c>
      <c r="Z110" s="55">
        <f t="shared" si="18"/>
        <v>0</v>
      </c>
      <c r="AA110" s="8"/>
    </row>
    <row r="111" spans="1:27" s="9" customFormat="1" ht="21" customHeight="1" x14ac:dyDescent="0.25">
      <c r="A111" s="103"/>
      <c r="B111" s="8"/>
      <c r="D111" s="8"/>
      <c r="E111" s="8"/>
      <c r="F111" s="8"/>
      <c r="G111" s="8"/>
      <c r="H111" s="8"/>
      <c r="I111" s="8"/>
      <c r="J111" s="8">
        <f t="shared" si="20"/>
        <v>0</v>
      </c>
      <c r="K111" s="8"/>
      <c r="L111" s="58"/>
      <c r="M111" s="8">
        <f t="shared" si="21"/>
        <v>0</v>
      </c>
      <c r="N111" s="58"/>
      <c r="O111" s="58"/>
      <c r="P111" s="8">
        <f t="shared" si="22"/>
        <v>18</v>
      </c>
      <c r="Q111" s="59">
        <f t="shared" si="25"/>
        <v>0</v>
      </c>
      <c r="R111" s="59">
        <f t="shared" si="25"/>
        <v>0</v>
      </c>
      <c r="S111" s="59">
        <f t="shared" si="25"/>
        <v>0</v>
      </c>
      <c r="T111" s="59">
        <f t="shared" si="25"/>
        <v>0</v>
      </c>
      <c r="U111" s="59">
        <f t="shared" si="25"/>
        <v>0</v>
      </c>
      <c r="V111" s="55">
        <f t="shared" si="19"/>
        <v>0</v>
      </c>
      <c r="W111" s="55">
        <f t="shared" si="17"/>
        <v>0</v>
      </c>
      <c r="X111" s="55">
        <f t="shared" si="23"/>
        <v>0</v>
      </c>
      <c r="Y111" s="55">
        <f t="shared" si="24"/>
        <v>0</v>
      </c>
      <c r="Z111" s="55">
        <f t="shared" si="18"/>
        <v>0</v>
      </c>
      <c r="AA111" s="8"/>
    </row>
    <row r="112" spans="1:27" s="9" customFormat="1" ht="21" customHeight="1" x14ac:dyDescent="0.25">
      <c r="A112" s="103"/>
      <c r="B112" s="8"/>
      <c r="D112" s="8"/>
      <c r="E112" s="8"/>
      <c r="F112" s="8"/>
      <c r="G112" s="8"/>
      <c r="H112" s="8"/>
      <c r="I112" s="8"/>
      <c r="J112" s="8">
        <f t="shared" si="20"/>
        <v>0</v>
      </c>
      <c r="K112" s="8"/>
      <c r="L112" s="58"/>
      <c r="M112" s="8">
        <f t="shared" si="21"/>
        <v>0</v>
      </c>
      <c r="N112" s="58"/>
      <c r="O112" s="58"/>
      <c r="P112" s="8">
        <f t="shared" si="22"/>
        <v>18</v>
      </c>
      <c r="Q112" s="59">
        <f t="shared" si="25"/>
        <v>0</v>
      </c>
      <c r="R112" s="59">
        <f t="shared" si="25"/>
        <v>0</v>
      </c>
      <c r="S112" s="59">
        <f t="shared" si="25"/>
        <v>0</v>
      </c>
      <c r="T112" s="59">
        <f t="shared" si="25"/>
        <v>0</v>
      </c>
      <c r="U112" s="59">
        <f t="shared" si="25"/>
        <v>0</v>
      </c>
      <c r="V112" s="55">
        <f t="shared" si="19"/>
        <v>0</v>
      </c>
      <c r="W112" s="55">
        <f t="shared" si="17"/>
        <v>0</v>
      </c>
      <c r="X112" s="55">
        <f t="shared" si="23"/>
        <v>0</v>
      </c>
      <c r="Y112" s="55">
        <f t="shared" si="24"/>
        <v>0</v>
      </c>
      <c r="Z112" s="55">
        <f t="shared" si="18"/>
        <v>0</v>
      </c>
      <c r="AA112" s="8"/>
    </row>
    <row r="113" spans="1:27" s="9" customFormat="1" ht="21" customHeight="1" x14ac:dyDescent="0.25">
      <c r="A113" s="103"/>
      <c r="B113" s="8"/>
      <c r="D113" s="8"/>
      <c r="E113" s="8"/>
      <c r="F113" s="8"/>
      <c r="G113" s="8"/>
      <c r="H113" s="8"/>
      <c r="I113" s="8"/>
      <c r="J113" s="8">
        <f t="shared" si="20"/>
        <v>0</v>
      </c>
      <c r="K113" s="8"/>
      <c r="L113" s="58"/>
      <c r="M113" s="8">
        <f t="shared" si="21"/>
        <v>0</v>
      </c>
      <c r="N113" s="58"/>
      <c r="O113" s="58"/>
      <c r="P113" s="8">
        <f t="shared" si="22"/>
        <v>18</v>
      </c>
      <c r="Q113" s="59">
        <f t="shared" si="25"/>
        <v>0</v>
      </c>
      <c r="R113" s="59">
        <f t="shared" si="25"/>
        <v>0</v>
      </c>
      <c r="S113" s="59">
        <f t="shared" si="25"/>
        <v>0</v>
      </c>
      <c r="T113" s="59">
        <f t="shared" si="25"/>
        <v>0</v>
      </c>
      <c r="U113" s="59">
        <f t="shared" si="25"/>
        <v>0</v>
      </c>
      <c r="V113" s="55">
        <f t="shared" si="19"/>
        <v>0</v>
      </c>
      <c r="W113" s="55">
        <f t="shared" si="17"/>
        <v>0</v>
      </c>
      <c r="X113" s="55">
        <f t="shared" si="23"/>
        <v>0</v>
      </c>
      <c r="Y113" s="55">
        <f t="shared" si="24"/>
        <v>0</v>
      </c>
      <c r="Z113" s="55">
        <f t="shared" si="18"/>
        <v>0</v>
      </c>
      <c r="AA113" s="8"/>
    </row>
    <row r="114" spans="1:27" s="9" customFormat="1" ht="21" customHeight="1" x14ac:dyDescent="0.25">
      <c r="A114" s="103"/>
      <c r="B114" s="8"/>
      <c r="D114" s="8"/>
      <c r="E114" s="8"/>
      <c r="F114" s="8"/>
      <c r="G114" s="8"/>
      <c r="H114" s="8"/>
      <c r="I114" s="8"/>
      <c r="J114" s="8">
        <f t="shared" si="20"/>
        <v>0</v>
      </c>
      <c r="K114" s="8"/>
      <c r="L114" s="58"/>
      <c r="M114" s="8">
        <f t="shared" si="21"/>
        <v>0</v>
      </c>
      <c r="N114" s="58"/>
      <c r="O114" s="58"/>
      <c r="P114" s="8">
        <f t="shared" si="22"/>
        <v>18</v>
      </c>
      <c r="Q114" s="59">
        <f t="shared" si="25"/>
        <v>0</v>
      </c>
      <c r="R114" s="59">
        <f t="shared" si="25"/>
        <v>0</v>
      </c>
      <c r="S114" s="59">
        <f t="shared" si="25"/>
        <v>0</v>
      </c>
      <c r="T114" s="59">
        <f t="shared" si="25"/>
        <v>0</v>
      </c>
      <c r="U114" s="59">
        <f t="shared" si="25"/>
        <v>0</v>
      </c>
      <c r="V114" s="55">
        <f t="shared" si="19"/>
        <v>0</v>
      </c>
      <c r="W114" s="55">
        <f t="shared" si="17"/>
        <v>0</v>
      </c>
      <c r="X114" s="55">
        <f t="shared" si="23"/>
        <v>0</v>
      </c>
      <c r="Y114" s="55">
        <f t="shared" si="24"/>
        <v>0</v>
      </c>
      <c r="Z114" s="55">
        <f t="shared" si="18"/>
        <v>0</v>
      </c>
      <c r="AA114" s="8"/>
    </row>
    <row r="115" spans="1:27" s="9" customFormat="1" ht="21" customHeight="1" x14ac:dyDescent="0.25">
      <c r="A115" s="103"/>
      <c r="B115" s="8"/>
      <c r="D115" s="8"/>
      <c r="E115" s="8"/>
      <c r="F115" s="8"/>
      <c r="G115" s="8"/>
      <c r="H115" s="8"/>
      <c r="I115" s="8"/>
      <c r="J115" s="8">
        <f t="shared" si="20"/>
        <v>0</v>
      </c>
      <c r="K115" s="8"/>
      <c r="L115" s="58"/>
      <c r="M115" s="8">
        <f t="shared" si="21"/>
        <v>0</v>
      </c>
      <c r="N115" s="58"/>
      <c r="O115" s="58"/>
      <c r="P115" s="8">
        <f t="shared" si="22"/>
        <v>18</v>
      </c>
      <c r="Q115" s="59">
        <f t="shared" si="25"/>
        <v>0</v>
      </c>
      <c r="R115" s="59">
        <f t="shared" si="25"/>
        <v>0</v>
      </c>
      <c r="S115" s="59">
        <f t="shared" si="25"/>
        <v>0</v>
      </c>
      <c r="T115" s="59">
        <f t="shared" si="25"/>
        <v>0</v>
      </c>
      <c r="U115" s="59">
        <f t="shared" si="25"/>
        <v>0</v>
      </c>
      <c r="V115" s="55">
        <f t="shared" si="19"/>
        <v>0</v>
      </c>
      <c r="W115" s="55">
        <f t="shared" si="17"/>
        <v>0</v>
      </c>
      <c r="X115" s="55">
        <f t="shared" si="23"/>
        <v>0</v>
      </c>
      <c r="Y115" s="55">
        <f t="shared" si="24"/>
        <v>0</v>
      </c>
      <c r="Z115" s="55">
        <f t="shared" si="18"/>
        <v>0</v>
      </c>
      <c r="AA115" s="8"/>
    </row>
    <row r="116" spans="1:27" s="9" customFormat="1" ht="21" customHeight="1" x14ac:dyDescent="0.25">
      <c r="A116" s="103"/>
      <c r="B116" s="8"/>
      <c r="D116" s="8"/>
      <c r="E116" s="8"/>
      <c r="F116" s="8"/>
      <c r="G116" s="8"/>
      <c r="H116" s="8"/>
      <c r="I116" s="8"/>
      <c r="J116" s="8">
        <f t="shared" si="20"/>
        <v>0</v>
      </c>
      <c r="K116" s="8"/>
      <c r="L116" s="58"/>
      <c r="M116" s="8">
        <f t="shared" si="21"/>
        <v>0</v>
      </c>
      <c r="N116" s="58"/>
      <c r="O116" s="58"/>
      <c r="P116" s="8">
        <f t="shared" si="22"/>
        <v>18</v>
      </c>
      <c r="Q116" s="59">
        <f t="shared" si="25"/>
        <v>0</v>
      </c>
      <c r="R116" s="59">
        <f t="shared" si="25"/>
        <v>0</v>
      </c>
      <c r="S116" s="59">
        <f t="shared" si="25"/>
        <v>0</v>
      </c>
      <c r="T116" s="59">
        <f t="shared" si="25"/>
        <v>0</v>
      </c>
      <c r="U116" s="59">
        <f t="shared" si="25"/>
        <v>0</v>
      </c>
      <c r="V116" s="55">
        <f t="shared" si="19"/>
        <v>0</v>
      </c>
      <c r="W116" s="55">
        <f t="shared" si="17"/>
        <v>0</v>
      </c>
      <c r="X116" s="55">
        <f t="shared" si="23"/>
        <v>0</v>
      </c>
      <c r="Y116" s="55">
        <f t="shared" si="24"/>
        <v>0</v>
      </c>
      <c r="Z116" s="55">
        <f t="shared" si="18"/>
        <v>0</v>
      </c>
      <c r="AA116" s="8"/>
    </row>
    <row r="117" spans="1:27" s="9" customFormat="1" ht="21" customHeight="1" x14ac:dyDescent="0.25">
      <c r="A117" s="103"/>
      <c r="B117" s="8"/>
      <c r="D117" s="8"/>
      <c r="E117" s="8"/>
      <c r="F117" s="8"/>
      <c r="G117" s="8"/>
      <c r="H117" s="8"/>
      <c r="I117" s="8"/>
      <c r="J117" s="8">
        <f t="shared" si="20"/>
        <v>0</v>
      </c>
      <c r="K117" s="8"/>
      <c r="L117" s="58"/>
      <c r="M117" s="8">
        <f t="shared" si="21"/>
        <v>0</v>
      </c>
      <c r="N117" s="58"/>
      <c r="O117" s="58"/>
      <c r="P117" s="8">
        <f t="shared" si="22"/>
        <v>18</v>
      </c>
      <c r="Q117" s="59">
        <f t="shared" si="25"/>
        <v>0</v>
      </c>
      <c r="R117" s="59">
        <f t="shared" si="25"/>
        <v>0</v>
      </c>
      <c r="S117" s="59">
        <f t="shared" si="25"/>
        <v>0</v>
      </c>
      <c r="T117" s="59">
        <f t="shared" si="25"/>
        <v>0</v>
      </c>
      <c r="U117" s="59">
        <f t="shared" si="25"/>
        <v>0</v>
      </c>
      <c r="V117" s="55">
        <f t="shared" si="19"/>
        <v>0</v>
      </c>
      <c r="W117" s="55">
        <f t="shared" si="17"/>
        <v>0</v>
      </c>
      <c r="X117" s="55">
        <f t="shared" si="23"/>
        <v>0</v>
      </c>
      <c r="Y117" s="55">
        <f t="shared" si="24"/>
        <v>0</v>
      </c>
      <c r="Z117" s="55">
        <f t="shared" si="18"/>
        <v>0</v>
      </c>
      <c r="AA117" s="8"/>
    </row>
    <row r="118" spans="1:27" s="9" customFormat="1" ht="21" customHeight="1" x14ac:dyDescent="0.25">
      <c r="A118" s="103"/>
      <c r="B118" s="8"/>
      <c r="D118" s="8"/>
      <c r="E118" s="8"/>
      <c r="F118" s="8"/>
      <c r="G118" s="8"/>
      <c r="H118" s="8"/>
      <c r="I118" s="8"/>
      <c r="J118" s="8">
        <f t="shared" si="20"/>
        <v>0</v>
      </c>
      <c r="K118" s="8"/>
      <c r="L118" s="58"/>
      <c r="M118" s="8">
        <f t="shared" si="21"/>
        <v>0</v>
      </c>
      <c r="N118" s="58"/>
      <c r="O118" s="58"/>
      <c r="P118" s="8">
        <f t="shared" si="22"/>
        <v>18</v>
      </c>
      <c r="Q118" s="59">
        <f t="shared" si="25"/>
        <v>0</v>
      </c>
      <c r="R118" s="59">
        <f t="shared" si="25"/>
        <v>0</v>
      </c>
      <c r="S118" s="59">
        <f t="shared" si="25"/>
        <v>0</v>
      </c>
      <c r="T118" s="59">
        <f t="shared" si="25"/>
        <v>0</v>
      </c>
      <c r="U118" s="59">
        <f t="shared" si="25"/>
        <v>0</v>
      </c>
      <c r="V118" s="55">
        <f t="shared" si="19"/>
        <v>0</v>
      </c>
      <c r="W118" s="55">
        <f t="shared" si="17"/>
        <v>0</v>
      </c>
      <c r="X118" s="55">
        <f t="shared" si="23"/>
        <v>0</v>
      </c>
      <c r="Y118" s="55">
        <f t="shared" si="24"/>
        <v>0</v>
      </c>
      <c r="Z118" s="55">
        <f t="shared" si="18"/>
        <v>0</v>
      </c>
      <c r="AA118" s="8"/>
    </row>
    <row r="119" spans="1:27" s="9" customFormat="1" ht="21" customHeight="1" x14ac:dyDescent="0.25">
      <c r="A119" s="103"/>
      <c r="B119" s="8"/>
      <c r="D119" s="8"/>
      <c r="E119" s="8"/>
      <c r="F119" s="8"/>
      <c r="G119" s="8"/>
      <c r="H119" s="8"/>
      <c r="I119" s="8"/>
      <c r="J119" s="8">
        <f t="shared" si="20"/>
        <v>0</v>
      </c>
      <c r="K119" s="8"/>
      <c r="L119" s="58"/>
      <c r="M119" s="8">
        <f t="shared" si="21"/>
        <v>0</v>
      </c>
      <c r="N119" s="58"/>
      <c r="O119" s="58"/>
      <c r="P119" s="8">
        <f t="shared" si="22"/>
        <v>18</v>
      </c>
      <c r="Q119" s="59">
        <f t="shared" si="25"/>
        <v>0</v>
      </c>
      <c r="R119" s="59">
        <f t="shared" si="25"/>
        <v>0</v>
      </c>
      <c r="S119" s="59">
        <f t="shared" si="25"/>
        <v>0</v>
      </c>
      <c r="T119" s="59">
        <f t="shared" si="25"/>
        <v>0</v>
      </c>
      <c r="U119" s="59">
        <f t="shared" si="25"/>
        <v>0</v>
      </c>
      <c r="V119" s="55">
        <f t="shared" si="19"/>
        <v>0</v>
      </c>
      <c r="W119" s="55">
        <f t="shared" si="17"/>
        <v>0</v>
      </c>
      <c r="X119" s="55">
        <f t="shared" si="23"/>
        <v>0</v>
      </c>
      <c r="Y119" s="55">
        <f t="shared" si="24"/>
        <v>0</v>
      </c>
      <c r="Z119" s="55">
        <f t="shared" si="18"/>
        <v>0</v>
      </c>
      <c r="AA119" s="8"/>
    </row>
    <row r="120" spans="1:27" s="9" customFormat="1" ht="21" customHeight="1" x14ac:dyDescent="0.25">
      <c r="A120" s="103"/>
      <c r="B120" s="8"/>
      <c r="D120" s="8"/>
      <c r="E120" s="8"/>
      <c r="F120" s="8"/>
      <c r="G120" s="8"/>
      <c r="H120" s="8"/>
      <c r="I120" s="8"/>
      <c r="J120" s="8">
        <f t="shared" si="20"/>
        <v>0</v>
      </c>
      <c r="K120" s="8"/>
      <c r="L120" s="58"/>
      <c r="M120" s="8">
        <f t="shared" si="21"/>
        <v>0</v>
      </c>
      <c r="N120" s="58"/>
      <c r="O120" s="58"/>
      <c r="P120" s="8">
        <f t="shared" si="22"/>
        <v>18</v>
      </c>
      <c r="Q120" s="59">
        <f t="shared" si="25"/>
        <v>0</v>
      </c>
      <c r="R120" s="59">
        <f t="shared" si="25"/>
        <v>0</v>
      </c>
      <c r="S120" s="59">
        <f t="shared" si="25"/>
        <v>0</v>
      </c>
      <c r="T120" s="59">
        <f t="shared" si="25"/>
        <v>0</v>
      </c>
      <c r="U120" s="59">
        <f t="shared" si="25"/>
        <v>0</v>
      </c>
      <c r="V120" s="55">
        <f t="shared" si="19"/>
        <v>0</v>
      </c>
      <c r="W120" s="55">
        <f t="shared" si="17"/>
        <v>0</v>
      </c>
      <c r="X120" s="55">
        <f t="shared" si="23"/>
        <v>0</v>
      </c>
      <c r="Y120" s="55">
        <f t="shared" si="24"/>
        <v>0</v>
      </c>
      <c r="Z120" s="55">
        <f t="shared" si="18"/>
        <v>0</v>
      </c>
      <c r="AA120" s="8"/>
    </row>
    <row r="121" spans="1:27" s="9" customFormat="1" ht="21" customHeight="1" x14ac:dyDescent="0.25">
      <c r="A121" s="103"/>
      <c r="B121" s="8"/>
      <c r="D121" s="8"/>
      <c r="E121" s="8"/>
      <c r="F121" s="8"/>
      <c r="G121" s="8"/>
      <c r="H121" s="8"/>
      <c r="I121" s="8"/>
      <c r="J121" s="8">
        <f t="shared" si="20"/>
        <v>0</v>
      </c>
      <c r="K121" s="8"/>
      <c r="L121" s="58"/>
      <c r="M121" s="8">
        <f t="shared" si="21"/>
        <v>0</v>
      </c>
      <c r="N121" s="58"/>
      <c r="O121" s="58"/>
      <c r="P121" s="8">
        <f t="shared" si="22"/>
        <v>18</v>
      </c>
      <c r="Q121" s="59">
        <f t="shared" si="25"/>
        <v>0</v>
      </c>
      <c r="R121" s="59">
        <f t="shared" si="25"/>
        <v>0</v>
      </c>
      <c r="S121" s="59">
        <f t="shared" si="25"/>
        <v>0</v>
      </c>
      <c r="T121" s="59">
        <f t="shared" si="25"/>
        <v>0</v>
      </c>
      <c r="U121" s="59">
        <f t="shared" si="25"/>
        <v>0</v>
      </c>
      <c r="V121" s="55">
        <f t="shared" si="19"/>
        <v>0</v>
      </c>
      <c r="W121" s="55">
        <f t="shared" si="17"/>
        <v>0</v>
      </c>
      <c r="X121" s="55">
        <f t="shared" si="23"/>
        <v>0</v>
      </c>
      <c r="Y121" s="55">
        <f t="shared" si="24"/>
        <v>0</v>
      </c>
      <c r="Z121" s="55">
        <f t="shared" si="18"/>
        <v>0</v>
      </c>
      <c r="AA121" s="8"/>
    </row>
    <row r="122" spans="1:27" s="9" customFormat="1" ht="21" customHeight="1" x14ac:dyDescent="0.25">
      <c r="A122" s="103"/>
      <c r="B122" s="8"/>
      <c r="D122" s="8"/>
      <c r="E122" s="8"/>
      <c r="F122" s="8"/>
      <c r="G122" s="8"/>
      <c r="H122" s="8"/>
      <c r="I122" s="8"/>
      <c r="J122" s="8">
        <f t="shared" si="20"/>
        <v>0</v>
      </c>
      <c r="K122" s="8"/>
      <c r="L122" s="58"/>
      <c r="M122" s="8">
        <f t="shared" si="21"/>
        <v>0</v>
      </c>
      <c r="N122" s="58"/>
      <c r="O122" s="58"/>
      <c r="P122" s="8">
        <f t="shared" si="22"/>
        <v>18</v>
      </c>
      <c r="Q122" s="59">
        <f t="shared" si="25"/>
        <v>0</v>
      </c>
      <c r="R122" s="59">
        <f t="shared" si="25"/>
        <v>0</v>
      </c>
      <c r="S122" s="59">
        <f t="shared" si="25"/>
        <v>0</v>
      </c>
      <c r="T122" s="59">
        <f t="shared" si="25"/>
        <v>0</v>
      </c>
      <c r="U122" s="59">
        <f t="shared" si="25"/>
        <v>0</v>
      </c>
      <c r="V122" s="55">
        <f t="shared" si="19"/>
        <v>0</v>
      </c>
      <c r="W122" s="55">
        <f t="shared" si="17"/>
        <v>0</v>
      </c>
      <c r="X122" s="55">
        <f t="shared" si="23"/>
        <v>0</v>
      </c>
      <c r="Y122" s="55">
        <f t="shared" si="24"/>
        <v>0</v>
      </c>
      <c r="Z122" s="55">
        <f t="shared" si="18"/>
        <v>0</v>
      </c>
      <c r="AA122" s="8"/>
    </row>
    <row r="123" spans="1:27" s="9" customFormat="1" ht="21" customHeight="1" x14ac:dyDescent="0.25">
      <c r="A123" s="103"/>
      <c r="B123" s="8"/>
      <c r="D123" s="8"/>
      <c r="E123" s="8"/>
      <c r="F123" s="8"/>
      <c r="G123" s="8"/>
      <c r="H123" s="8"/>
      <c r="I123" s="8"/>
      <c r="J123" s="8">
        <f t="shared" si="20"/>
        <v>0</v>
      </c>
      <c r="K123" s="8"/>
      <c r="L123" s="58"/>
      <c r="M123" s="8">
        <f t="shared" si="21"/>
        <v>0</v>
      </c>
      <c r="N123" s="58"/>
      <c r="O123" s="58"/>
      <c r="P123" s="8">
        <f t="shared" si="22"/>
        <v>18</v>
      </c>
      <c r="Q123" s="59">
        <f t="shared" si="25"/>
        <v>0</v>
      </c>
      <c r="R123" s="59">
        <f t="shared" si="25"/>
        <v>0</v>
      </c>
      <c r="S123" s="59">
        <f t="shared" si="25"/>
        <v>0</v>
      </c>
      <c r="T123" s="59">
        <f t="shared" si="25"/>
        <v>0</v>
      </c>
      <c r="U123" s="59">
        <f t="shared" si="25"/>
        <v>0</v>
      </c>
      <c r="V123" s="55">
        <f t="shared" si="19"/>
        <v>0</v>
      </c>
      <c r="W123" s="55">
        <f t="shared" si="17"/>
        <v>0</v>
      </c>
      <c r="X123" s="55">
        <f t="shared" si="23"/>
        <v>0</v>
      </c>
      <c r="Y123" s="55">
        <f t="shared" si="24"/>
        <v>0</v>
      </c>
      <c r="Z123" s="55">
        <f t="shared" si="18"/>
        <v>0</v>
      </c>
      <c r="AA123" s="8"/>
    </row>
    <row r="124" spans="1:27" s="9" customFormat="1" ht="21" customHeight="1" x14ac:dyDescent="0.25">
      <c r="A124" s="103"/>
      <c r="B124" s="8"/>
      <c r="D124" s="8"/>
      <c r="E124" s="8"/>
      <c r="F124" s="8"/>
      <c r="G124" s="8"/>
      <c r="H124" s="8"/>
      <c r="I124" s="8"/>
      <c r="J124" s="8">
        <f t="shared" si="20"/>
        <v>0</v>
      </c>
      <c r="K124" s="8"/>
      <c r="L124" s="58"/>
      <c r="M124" s="8">
        <f t="shared" si="21"/>
        <v>0</v>
      </c>
      <c r="N124" s="58"/>
      <c r="O124" s="58"/>
      <c r="P124" s="8">
        <f t="shared" si="22"/>
        <v>18</v>
      </c>
      <c r="Q124" s="59">
        <f t="shared" si="25"/>
        <v>0</v>
      </c>
      <c r="R124" s="59">
        <f t="shared" si="25"/>
        <v>0</v>
      </c>
      <c r="S124" s="59">
        <f t="shared" si="25"/>
        <v>0</v>
      </c>
      <c r="T124" s="59">
        <f t="shared" si="25"/>
        <v>0</v>
      </c>
      <c r="U124" s="59">
        <f t="shared" si="25"/>
        <v>0</v>
      </c>
      <c r="V124" s="55">
        <f t="shared" si="19"/>
        <v>0</v>
      </c>
      <c r="W124" s="55">
        <f t="shared" si="17"/>
        <v>0</v>
      </c>
      <c r="X124" s="55">
        <f t="shared" si="23"/>
        <v>0</v>
      </c>
      <c r="Y124" s="55">
        <f t="shared" si="24"/>
        <v>0</v>
      </c>
      <c r="Z124" s="55">
        <f t="shared" si="18"/>
        <v>0</v>
      </c>
      <c r="AA124" s="8"/>
    </row>
    <row r="125" spans="1:27" s="186" customFormat="1" ht="21" customHeight="1" x14ac:dyDescent="0.25">
      <c r="A125" s="185"/>
      <c r="B125" s="89"/>
      <c r="D125" s="89"/>
      <c r="E125" s="89"/>
      <c r="F125" s="89"/>
      <c r="G125" s="89"/>
      <c r="H125" s="89"/>
      <c r="I125" s="89"/>
      <c r="J125" s="8">
        <f t="shared" si="20"/>
        <v>0</v>
      </c>
      <c r="K125" s="89"/>
      <c r="L125" s="58"/>
      <c r="M125" s="8">
        <f t="shared" si="21"/>
        <v>0</v>
      </c>
      <c r="N125" s="58"/>
      <c r="O125" s="58"/>
      <c r="P125" s="8">
        <f t="shared" si="22"/>
        <v>18</v>
      </c>
      <c r="Q125" s="59">
        <f t="shared" si="25"/>
        <v>0</v>
      </c>
      <c r="R125" s="59">
        <f t="shared" si="25"/>
        <v>0</v>
      </c>
      <c r="S125" s="59">
        <f t="shared" si="25"/>
        <v>0</v>
      </c>
      <c r="T125" s="59">
        <f t="shared" si="25"/>
        <v>0</v>
      </c>
      <c r="U125" s="59">
        <f t="shared" si="25"/>
        <v>0</v>
      </c>
      <c r="V125" s="55">
        <f t="shared" si="19"/>
        <v>0</v>
      </c>
      <c r="W125" s="55">
        <f t="shared" si="17"/>
        <v>0</v>
      </c>
      <c r="X125" s="55">
        <f t="shared" si="23"/>
        <v>0</v>
      </c>
      <c r="Y125" s="55">
        <f t="shared" si="24"/>
        <v>0</v>
      </c>
      <c r="Z125" s="55">
        <f t="shared" si="18"/>
        <v>0</v>
      </c>
      <c r="AA125" s="89"/>
    </row>
    <row r="126" spans="1:27" s="9" customFormat="1" ht="21" customHeight="1" x14ac:dyDescent="0.25">
      <c r="A126" s="103"/>
      <c r="B126" s="8"/>
      <c r="D126" s="8"/>
      <c r="E126" s="8"/>
      <c r="F126" s="8"/>
      <c r="G126" s="8"/>
      <c r="H126" s="8"/>
      <c r="I126" s="8"/>
      <c r="J126" s="8">
        <f t="shared" si="20"/>
        <v>0</v>
      </c>
      <c r="K126" s="8"/>
      <c r="L126" s="58"/>
      <c r="M126" s="8">
        <f t="shared" si="21"/>
        <v>0</v>
      </c>
      <c r="N126" s="58"/>
      <c r="O126" s="58"/>
      <c r="P126" s="8">
        <f t="shared" si="22"/>
        <v>18</v>
      </c>
      <c r="Q126" s="59">
        <f t="shared" si="25"/>
        <v>0</v>
      </c>
      <c r="R126" s="59">
        <f t="shared" si="25"/>
        <v>0</v>
      </c>
      <c r="S126" s="59">
        <f t="shared" si="25"/>
        <v>0</v>
      </c>
      <c r="T126" s="59">
        <f t="shared" si="25"/>
        <v>0</v>
      </c>
      <c r="U126" s="59">
        <f t="shared" si="25"/>
        <v>0</v>
      </c>
      <c r="V126" s="55">
        <f t="shared" si="19"/>
        <v>0</v>
      </c>
      <c r="W126" s="55">
        <f t="shared" si="17"/>
        <v>0</v>
      </c>
      <c r="X126" s="55">
        <f t="shared" si="23"/>
        <v>0</v>
      </c>
      <c r="Y126" s="55">
        <f t="shared" si="24"/>
        <v>0</v>
      </c>
      <c r="Z126" s="55">
        <f t="shared" si="18"/>
        <v>0</v>
      </c>
      <c r="AA126" s="8"/>
    </row>
    <row r="127" spans="1:27" s="186" customFormat="1" ht="21" customHeight="1" x14ac:dyDescent="0.25">
      <c r="A127" s="185"/>
      <c r="B127" s="89"/>
      <c r="D127" s="89"/>
      <c r="E127" s="89"/>
      <c r="F127" s="89"/>
      <c r="G127" s="89"/>
      <c r="H127" s="89"/>
      <c r="I127" s="89"/>
      <c r="J127" s="8">
        <f t="shared" si="20"/>
        <v>0</v>
      </c>
      <c r="K127" s="89"/>
      <c r="L127" s="58"/>
      <c r="M127" s="8">
        <f t="shared" si="21"/>
        <v>0</v>
      </c>
      <c r="N127" s="58"/>
      <c r="O127" s="58"/>
      <c r="P127" s="8">
        <f t="shared" si="22"/>
        <v>18</v>
      </c>
      <c r="Q127" s="59">
        <f t="shared" si="25"/>
        <v>0</v>
      </c>
      <c r="R127" s="59">
        <f t="shared" si="25"/>
        <v>0</v>
      </c>
      <c r="S127" s="59">
        <f t="shared" si="25"/>
        <v>0</v>
      </c>
      <c r="T127" s="59">
        <f t="shared" si="25"/>
        <v>0</v>
      </c>
      <c r="U127" s="59">
        <f t="shared" si="25"/>
        <v>0</v>
      </c>
      <c r="V127" s="55">
        <f t="shared" si="19"/>
        <v>0</v>
      </c>
      <c r="W127" s="55">
        <f t="shared" si="17"/>
        <v>0</v>
      </c>
      <c r="X127" s="55">
        <f t="shared" si="23"/>
        <v>0</v>
      </c>
      <c r="Y127" s="55">
        <f t="shared" si="24"/>
        <v>0</v>
      </c>
      <c r="Z127" s="55">
        <f t="shared" si="18"/>
        <v>0</v>
      </c>
      <c r="AA127" s="89"/>
    </row>
    <row r="128" spans="1:27" s="9" customFormat="1" ht="21" customHeight="1" x14ac:dyDescent="0.25">
      <c r="A128" s="103"/>
      <c r="B128" s="8"/>
      <c r="D128" s="8"/>
      <c r="E128" s="8"/>
      <c r="F128" s="8"/>
      <c r="G128" s="8"/>
      <c r="H128" s="8"/>
      <c r="I128" s="8"/>
      <c r="J128" s="8">
        <f t="shared" si="20"/>
        <v>0</v>
      </c>
      <c r="K128" s="8"/>
      <c r="L128" s="58"/>
      <c r="M128" s="8">
        <f t="shared" si="21"/>
        <v>0</v>
      </c>
      <c r="N128" s="58"/>
      <c r="O128" s="58"/>
      <c r="P128" s="8">
        <f t="shared" si="22"/>
        <v>18</v>
      </c>
      <c r="Q128" s="59">
        <f t="shared" si="25"/>
        <v>0</v>
      </c>
      <c r="R128" s="59">
        <f t="shared" si="25"/>
        <v>0</v>
      </c>
      <c r="S128" s="59">
        <f t="shared" si="25"/>
        <v>0</v>
      </c>
      <c r="T128" s="59">
        <f t="shared" si="25"/>
        <v>0</v>
      </c>
      <c r="U128" s="59">
        <f t="shared" si="25"/>
        <v>0</v>
      </c>
      <c r="V128" s="55">
        <f t="shared" si="19"/>
        <v>0</v>
      </c>
      <c r="W128" s="55">
        <f t="shared" si="17"/>
        <v>0</v>
      </c>
      <c r="X128" s="55">
        <f t="shared" si="23"/>
        <v>0</v>
      </c>
      <c r="Y128" s="55">
        <f t="shared" si="24"/>
        <v>0</v>
      </c>
      <c r="Z128" s="55">
        <f t="shared" si="18"/>
        <v>0</v>
      </c>
      <c r="AA128" s="8"/>
    </row>
    <row r="129" spans="1:27" s="9" customFormat="1" ht="21" customHeight="1" x14ac:dyDescent="0.25">
      <c r="A129" s="103"/>
      <c r="B129" s="8"/>
      <c r="D129" s="8"/>
      <c r="E129" s="8"/>
      <c r="F129" s="8"/>
      <c r="G129" s="8"/>
      <c r="H129" s="8"/>
      <c r="I129" s="8"/>
      <c r="J129" s="8">
        <f t="shared" si="20"/>
        <v>0</v>
      </c>
      <c r="K129" s="8"/>
      <c r="L129" s="58"/>
      <c r="M129" s="8">
        <f t="shared" si="21"/>
        <v>0</v>
      </c>
      <c r="N129" s="58"/>
      <c r="O129" s="58"/>
      <c r="P129" s="8">
        <f t="shared" si="22"/>
        <v>18</v>
      </c>
      <c r="Q129" s="59">
        <f t="shared" si="25"/>
        <v>0</v>
      </c>
      <c r="R129" s="59">
        <f t="shared" si="25"/>
        <v>0</v>
      </c>
      <c r="S129" s="59">
        <f t="shared" si="25"/>
        <v>0</v>
      </c>
      <c r="T129" s="59">
        <f t="shared" si="25"/>
        <v>0</v>
      </c>
      <c r="U129" s="59">
        <f t="shared" si="25"/>
        <v>0</v>
      </c>
      <c r="V129" s="55">
        <f t="shared" si="19"/>
        <v>0</v>
      </c>
      <c r="W129" s="55">
        <f t="shared" si="17"/>
        <v>0</v>
      </c>
      <c r="X129" s="55">
        <f t="shared" si="23"/>
        <v>0</v>
      </c>
      <c r="Y129" s="55">
        <f t="shared" si="24"/>
        <v>0</v>
      </c>
      <c r="Z129" s="55">
        <f t="shared" si="18"/>
        <v>0</v>
      </c>
      <c r="AA129" s="8"/>
    </row>
    <row r="130" spans="1:27" s="9" customFormat="1" ht="21" customHeight="1" x14ac:dyDescent="0.25">
      <c r="A130" s="103"/>
      <c r="B130" s="8"/>
      <c r="D130" s="8"/>
      <c r="E130" s="8"/>
      <c r="F130" s="8"/>
      <c r="G130" s="8"/>
      <c r="H130" s="8"/>
      <c r="I130" s="8"/>
      <c r="J130" s="8">
        <f t="shared" si="20"/>
        <v>0</v>
      </c>
      <c r="K130" s="8"/>
      <c r="L130" s="58"/>
      <c r="M130" s="8">
        <f t="shared" si="21"/>
        <v>0</v>
      </c>
      <c r="N130" s="58"/>
      <c r="O130" s="58"/>
      <c r="P130" s="8">
        <f t="shared" si="22"/>
        <v>18</v>
      </c>
      <c r="Q130" s="59">
        <f t="shared" si="25"/>
        <v>0</v>
      </c>
      <c r="R130" s="59">
        <f t="shared" si="25"/>
        <v>0</v>
      </c>
      <c r="S130" s="59">
        <f t="shared" si="25"/>
        <v>0</v>
      </c>
      <c r="T130" s="59">
        <f t="shared" si="25"/>
        <v>0</v>
      </c>
      <c r="U130" s="59">
        <f t="shared" si="25"/>
        <v>0</v>
      </c>
      <c r="V130" s="55">
        <f t="shared" si="19"/>
        <v>0</v>
      </c>
      <c r="W130" s="55">
        <f t="shared" si="17"/>
        <v>0</v>
      </c>
      <c r="X130" s="55">
        <f t="shared" si="23"/>
        <v>0</v>
      </c>
      <c r="Y130" s="55">
        <f t="shared" si="24"/>
        <v>0</v>
      </c>
      <c r="Z130" s="55">
        <f t="shared" si="18"/>
        <v>0</v>
      </c>
      <c r="AA130" s="8"/>
    </row>
    <row r="131" spans="1:27" s="9" customFormat="1" ht="21" customHeight="1" x14ac:dyDescent="0.25">
      <c r="A131" s="103"/>
      <c r="B131" s="8"/>
      <c r="D131" s="8"/>
      <c r="E131" s="8"/>
      <c r="F131" s="8"/>
      <c r="G131" s="8"/>
      <c r="H131" s="8"/>
      <c r="I131" s="8"/>
      <c r="J131" s="8">
        <f t="shared" si="20"/>
        <v>0</v>
      </c>
      <c r="K131" s="8"/>
      <c r="L131" s="58"/>
      <c r="M131" s="8">
        <f t="shared" si="21"/>
        <v>0</v>
      </c>
      <c r="N131" s="58"/>
      <c r="O131" s="58"/>
      <c r="P131" s="8">
        <f t="shared" si="22"/>
        <v>18</v>
      </c>
      <c r="Q131" s="59">
        <f t="shared" si="25"/>
        <v>0</v>
      </c>
      <c r="R131" s="59">
        <f t="shared" si="25"/>
        <v>0</v>
      </c>
      <c r="S131" s="59">
        <f t="shared" si="25"/>
        <v>0</v>
      </c>
      <c r="T131" s="59">
        <f t="shared" si="25"/>
        <v>0</v>
      </c>
      <c r="U131" s="59">
        <f t="shared" si="25"/>
        <v>0</v>
      </c>
      <c r="V131" s="55">
        <f t="shared" si="19"/>
        <v>0</v>
      </c>
      <c r="W131" s="55">
        <f t="shared" si="17"/>
        <v>0</v>
      </c>
      <c r="X131" s="55">
        <f t="shared" si="23"/>
        <v>0</v>
      </c>
      <c r="Y131" s="55">
        <f t="shared" si="24"/>
        <v>0</v>
      </c>
      <c r="Z131" s="55">
        <f t="shared" si="18"/>
        <v>0</v>
      </c>
      <c r="AA131" s="8"/>
    </row>
    <row r="132" spans="1:27" s="9" customFormat="1" ht="21" customHeight="1" x14ac:dyDescent="0.25">
      <c r="A132" s="103"/>
      <c r="B132" s="8"/>
      <c r="D132" s="8"/>
      <c r="E132" s="8"/>
      <c r="F132" s="8"/>
      <c r="G132" s="8"/>
      <c r="H132" s="8"/>
      <c r="I132" s="8"/>
      <c r="J132" s="8">
        <f t="shared" si="20"/>
        <v>0</v>
      </c>
      <c r="K132" s="8"/>
      <c r="L132" s="58"/>
      <c r="M132" s="8">
        <f t="shared" si="21"/>
        <v>0</v>
      </c>
      <c r="N132" s="58"/>
      <c r="O132" s="58"/>
      <c r="P132" s="8">
        <f t="shared" si="22"/>
        <v>18</v>
      </c>
      <c r="Q132" s="59">
        <f t="shared" si="25"/>
        <v>0</v>
      </c>
      <c r="R132" s="59">
        <f t="shared" si="25"/>
        <v>0</v>
      </c>
      <c r="S132" s="59">
        <f t="shared" si="25"/>
        <v>0</v>
      </c>
      <c r="T132" s="59">
        <f t="shared" si="25"/>
        <v>0</v>
      </c>
      <c r="U132" s="59">
        <f t="shared" si="25"/>
        <v>0</v>
      </c>
      <c r="V132" s="55">
        <f t="shared" si="19"/>
        <v>0</v>
      </c>
      <c r="W132" s="55">
        <f t="shared" si="17"/>
        <v>0</v>
      </c>
      <c r="X132" s="55">
        <f t="shared" si="23"/>
        <v>0</v>
      </c>
      <c r="Y132" s="55">
        <f t="shared" si="24"/>
        <v>0</v>
      </c>
      <c r="Z132" s="55">
        <f t="shared" si="18"/>
        <v>0</v>
      </c>
      <c r="AA132" s="8"/>
    </row>
    <row r="133" spans="1:27" s="9" customFormat="1" ht="21" customHeight="1" x14ac:dyDescent="0.25">
      <c r="A133" s="103"/>
      <c r="B133" s="8"/>
      <c r="D133" s="8"/>
      <c r="E133" s="8"/>
      <c r="F133" s="8"/>
      <c r="G133" s="8"/>
      <c r="H133" s="8"/>
      <c r="I133" s="8"/>
      <c r="J133" s="8">
        <f t="shared" si="20"/>
        <v>0</v>
      </c>
      <c r="K133" s="8"/>
      <c r="L133" s="58"/>
      <c r="M133" s="8">
        <f t="shared" si="21"/>
        <v>0</v>
      </c>
      <c r="N133" s="58"/>
      <c r="O133" s="58"/>
      <c r="P133" s="8">
        <f t="shared" si="22"/>
        <v>18</v>
      </c>
      <c r="Q133" s="59">
        <f t="shared" si="25"/>
        <v>0</v>
      </c>
      <c r="R133" s="59">
        <f t="shared" si="25"/>
        <v>0</v>
      </c>
      <c r="S133" s="59">
        <f t="shared" si="25"/>
        <v>0</v>
      </c>
      <c r="T133" s="59">
        <f t="shared" si="25"/>
        <v>0</v>
      </c>
      <c r="U133" s="59">
        <f t="shared" si="25"/>
        <v>0</v>
      </c>
      <c r="V133" s="55">
        <f t="shared" si="19"/>
        <v>0</v>
      </c>
      <c r="W133" s="55">
        <f t="shared" si="17"/>
        <v>0</v>
      </c>
      <c r="X133" s="55">
        <f t="shared" si="23"/>
        <v>0</v>
      </c>
      <c r="Y133" s="55">
        <f t="shared" si="24"/>
        <v>0</v>
      </c>
      <c r="Z133" s="55">
        <f t="shared" si="18"/>
        <v>0</v>
      </c>
      <c r="AA133" s="8"/>
    </row>
    <row r="134" spans="1:27" s="9" customFormat="1" ht="21" customHeight="1" x14ac:dyDescent="0.25">
      <c r="A134" s="103"/>
      <c r="B134" s="8"/>
      <c r="D134" s="8"/>
      <c r="E134" s="8"/>
      <c r="F134" s="8"/>
      <c r="G134" s="8"/>
      <c r="H134" s="8"/>
      <c r="I134" s="8"/>
      <c r="J134" s="8">
        <f t="shared" si="20"/>
        <v>0</v>
      </c>
      <c r="K134" s="8"/>
      <c r="L134" s="58"/>
      <c r="M134" s="8">
        <f t="shared" si="21"/>
        <v>0</v>
      </c>
      <c r="N134" s="58"/>
      <c r="O134" s="58"/>
      <c r="P134" s="8">
        <f t="shared" si="22"/>
        <v>18</v>
      </c>
      <c r="Q134" s="59">
        <f t="shared" si="25"/>
        <v>0</v>
      </c>
      <c r="R134" s="59">
        <f t="shared" si="25"/>
        <v>0</v>
      </c>
      <c r="S134" s="59">
        <f t="shared" si="25"/>
        <v>0</v>
      </c>
      <c r="T134" s="59">
        <f t="shared" si="25"/>
        <v>0</v>
      </c>
      <c r="U134" s="59">
        <f t="shared" si="25"/>
        <v>0</v>
      </c>
      <c r="V134" s="55">
        <f t="shared" si="19"/>
        <v>0</v>
      </c>
      <c r="W134" s="55">
        <f t="shared" si="17"/>
        <v>0</v>
      </c>
      <c r="X134" s="55">
        <f t="shared" si="23"/>
        <v>0</v>
      </c>
      <c r="Y134" s="55">
        <f t="shared" si="24"/>
        <v>0</v>
      </c>
      <c r="Z134" s="55">
        <f t="shared" si="18"/>
        <v>0</v>
      </c>
      <c r="AA134" s="8"/>
    </row>
    <row r="135" spans="1:27" s="9" customFormat="1" ht="21" customHeight="1" x14ac:dyDescent="0.25">
      <c r="A135" s="103"/>
      <c r="B135" s="8"/>
      <c r="D135" s="8"/>
      <c r="E135" s="8"/>
      <c r="F135" s="8"/>
      <c r="G135" s="8"/>
      <c r="H135" s="8"/>
      <c r="I135" s="8"/>
      <c r="J135" s="8">
        <f t="shared" si="20"/>
        <v>0</v>
      </c>
      <c r="K135" s="8"/>
      <c r="L135" s="58"/>
      <c r="M135" s="8">
        <f t="shared" si="21"/>
        <v>0</v>
      </c>
      <c r="N135" s="58"/>
      <c r="O135" s="58"/>
      <c r="P135" s="8">
        <f t="shared" si="22"/>
        <v>18</v>
      </c>
      <c r="Q135" s="59">
        <f t="shared" si="25"/>
        <v>0</v>
      </c>
      <c r="R135" s="59">
        <f t="shared" si="25"/>
        <v>0</v>
      </c>
      <c r="S135" s="59">
        <f t="shared" si="25"/>
        <v>0</v>
      </c>
      <c r="T135" s="59">
        <f t="shared" si="25"/>
        <v>0</v>
      </c>
      <c r="U135" s="59">
        <f t="shared" si="25"/>
        <v>0</v>
      </c>
      <c r="V135" s="55">
        <f t="shared" si="19"/>
        <v>0</v>
      </c>
      <c r="W135" s="55">
        <f t="shared" si="17"/>
        <v>0</v>
      </c>
      <c r="X135" s="55">
        <f t="shared" si="23"/>
        <v>0</v>
      </c>
      <c r="Y135" s="55">
        <f t="shared" si="24"/>
        <v>0</v>
      </c>
      <c r="Z135" s="55">
        <f t="shared" si="18"/>
        <v>0</v>
      </c>
      <c r="AA135" s="8"/>
    </row>
    <row r="136" spans="1:27" s="9" customFormat="1" ht="21" customHeight="1" x14ac:dyDescent="0.25">
      <c r="A136" s="103"/>
      <c r="B136" s="8"/>
      <c r="D136" s="8"/>
      <c r="E136" s="8"/>
      <c r="F136" s="8"/>
      <c r="G136" s="8"/>
      <c r="H136" s="8"/>
      <c r="I136" s="8"/>
      <c r="J136" s="8">
        <f t="shared" si="20"/>
        <v>0</v>
      </c>
      <c r="K136" s="8"/>
      <c r="L136" s="58"/>
      <c r="M136" s="8">
        <f t="shared" si="21"/>
        <v>0</v>
      </c>
      <c r="N136" s="58"/>
      <c r="O136" s="58"/>
      <c r="P136" s="8">
        <f t="shared" si="22"/>
        <v>18</v>
      </c>
      <c r="Q136" s="59">
        <f t="shared" si="25"/>
        <v>0</v>
      </c>
      <c r="R136" s="59">
        <f t="shared" si="25"/>
        <v>0</v>
      </c>
      <c r="S136" s="59">
        <f t="shared" si="25"/>
        <v>0</v>
      </c>
      <c r="T136" s="59">
        <f t="shared" si="25"/>
        <v>0</v>
      </c>
      <c r="U136" s="59">
        <f t="shared" si="25"/>
        <v>0</v>
      </c>
      <c r="V136" s="55">
        <f t="shared" si="19"/>
        <v>0</v>
      </c>
      <c r="W136" s="55">
        <f t="shared" si="17"/>
        <v>0</v>
      </c>
      <c r="X136" s="55">
        <f t="shared" si="23"/>
        <v>0</v>
      </c>
      <c r="Y136" s="55">
        <f t="shared" si="24"/>
        <v>0</v>
      </c>
      <c r="Z136" s="55">
        <f t="shared" si="18"/>
        <v>0</v>
      </c>
      <c r="AA136" s="8"/>
    </row>
    <row r="137" spans="1:27" s="9" customFormat="1" ht="21" customHeight="1" x14ac:dyDescent="0.25">
      <c r="A137" s="103"/>
      <c r="B137" s="8"/>
      <c r="D137" s="8"/>
      <c r="E137" s="8"/>
      <c r="F137" s="8"/>
      <c r="G137" s="8"/>
      <c r="H137" s="8"/>
      <c r="I137" s="8"/>
      <c r="J137" s="8">
        <f t="shared" si="20"/>
        <v>0</v>
      </c>
      <c r="K137" s="8"/>
      <c r="L137" s="58"/>
      <c r="M137" s="8">
        <f t="shared" si="21"/>
        <v>0</v>
      </c>
      <c r="N137" s="58"/>
      <c r="O137" s="58"/>
      <c r="P137" s="8">
        <f t="shared" si="22"/>
        <v>18</v>
      </c>
      <c r="Q137" s="59">
        <f t="shared" si="25"/>
        <v>0</v>
      </c>
      <c r="R137" s="59">
        <f t="shared" si="25"/>
        <v>0</v>
      </c>
      <c r="S137" s="59">
        <f t="shared" si="25"/>
        <v>0</v>
      </c>
      <c r="T137" s="59">
        <f t="shared" si="25"/>
        <v>0</v>
      </c>
      <c r="U137" s="59">
        <f t="shared" si="25"/>
        <v>0</v>
      </c>
      <c r="V137" s="55">
        <f t="shared" si="19"/>
        <v>0</v>
      </c>
      <c r="W137" s="55">
        <f t="shared" si="17"/>
        <v>0</v>
      </c>
      <c r="X137" s="55">
        <f t="shared" si="23"/>
        <v>0</v>
      </c>
      <c r="Y137" s="55">
        <f t="shared" si="24"/>
        <v>0</v>
      </c>
      <c r="Z137" s="55">
        <f t="shared" si="18"/>
        <v>0</v>
      </c>
      <c r="AA137" s="8"/>
    </row>
    <row r="138" spans="1:27" s="9" customFormat="1" ht="21" customHeight="1" x14ac:dyDescent="0.25">
      <c r="A138" s="103"/>
      <c r="B138" s="8"/>
      <c r="D138" s="8"/>
      <c r="E138" s="8"/>
      <c r="F138" s="8"/>
      <c r="G138" s="8"/>
      <c r="H138" s="8"/>
      <c r="I138" s="8"/>
      <c r="J138" s="8">
        <f t="shared" si="20"/>
        <v>0</v>
      </c>
      <c r="K138" s="8"/>
      <c r="L138" s="58"/>
      <c r="M138" s="8">
        <f t="shared" si="21"/>
        <v>0</v>
      </c>
      <c r="N138" s="58"/>
      <c r="O138" s="58"/>
      <c r="P138" s="8">
        <f t="shared" si="22"/>
        <v>18</v>
      </c>
      <c r="Q138" s="59">
        <f t="shared" si="25"/>
        <v>0</v>
      </c>
      <c r="R138" s="59">
        <f t="shared" si="25"/>
        <v>0</v>
      </c>
      <c r="S138" s="59">
        <f t="shared" si="25"/>
        <v>0</v>
      </c>
      <c r="T138" s="59">
        <f t="shared" si="25"/>
        <v>0</v>
      </c>
      <c r="U138" s="59">
        <f t="shared" si="25"/>
        <v>0</v>
      </c>
      <c r="V138" s="55">
        <f t="shared" si="19"/>
        <v>0</v>
      </c>
      <c r="W138" s="55">
        <f t="shared" si="17"/>
        <v>0</v>
      </c>
      <c r="X138" s="55">
        <f t="shared" si="23"/>
        <v>0</v>
      </c>
      <c r="Y138" s="55">
        <f t="shared" si="24"/>
        <v>0</v>
      </c>
      <c r="Z138" s="55">
        <f t="shared" si="18"/>
        <v>0</v>
      </c>
      <c r="AA138" s="8"/>
    </row>
    <row r="139" spans="1:27" s="9" customFormat="1" ht="21" customHeight="1" x14ac:dyDescent="0.25">
      <c r="A139" s="103"/>
      <c r="B139" s="8"/>
      <c r="D139" s="8"/>
      <c r="E139" s="8"/>
      <c r="F139" s="8"/>
      <c r="G139" s="8"/>
      <c r="H139" s="8"/>
      <c r="I139" s="8"/>
      <c r="J139" s="8">
        <f t="shared" si="20"/>
        <v>0</v>
      </c>
      <c r="K139" s="8"/>
      <c r="L139" s="58"/>
      <c r="M139" s="8">
        <f t="shared" si="21"/>
        <v>0</v>
      </c>
      <c r="N139" s="58"/>
      <c r="O139" s="58"/>
      <c r="P139" s="8">
        <f t="shared" si="22"/>
        <v>18</v>
      </c>
      <c r="Q139" s="59">
        <f t="shared" ref="Q139:U157" si="26">IFERROR(IF(AND((Q$161-$P139)/$M139&gt;0,(Q$161-$P139)/$M139&lt;1),(Q$161-$P139)/$M139,IF((Q$161-$P139)/$M139&gt;0,1,0)),0)</f>
        <v>0</v>
      </c>
      <c r="R139" s="59">
        <f t="shared" si="26"/>
        <v>0</v>
      </c>
      <c r="S139" s="59">
        <f t="shared" si="26"/>
        <v>0</v>
      </c>
      <c r="T139" s="59">
        <f t="shared" si="26"/>
        <v>0</v>
      </c>
      <c r="U139" s="59">
        <f t="shared" si="26"/>
        <v>0</v>
      </c>
      <c r="V139" s="55">
        <f t="shared" si="19"/>
        <v>0</v>
      </c>
      <c r="W139" s="55">
        <f t="shared" si="17"/>
        <v>0</v>
      </c>
      <c r="X139" s="55">
        <f t="shared" si="23"/>
        <v>0</v>
      </c>
      <c r="Y139" s="55">
        <f t="shared" si="24"/>
        <v>0</v>
      </c>
      <c r="Z139" s="55">
        <f t="shared" si="18"/>
        <v>0</v>
      </c>
      <c r="AA139" s="8"/>
    </row>
    <row r="140" spans="1:27" s="9" customFormat="1" ht="21" customHeight="1" x14ac:dyDescent="0.25">
      <c r="A140" s="103"/>
      <c r="B140" s="8"/>
      <c r="D140" s="8"/>
      <c r="E140" s="8"/>
      <c r="F140" s="8"/>
      <c r="G140" s="8"/>
      <c r="H140" s="8"/>
      <c r="I140" s="8"/>
      <c r="J140" s="8">
        <f t="shared" si="20"/>
        <v>0</v>
      </c>
      <c r="K140" s="8"/>
      <c r="L140" s="58"/>
      <c r="M140" s="8">
        <f t="shared" si="21"/>
        <v>0</v>
      </c>
      <c r="N140" s="58"/>
      <c r="O140" s="58"/>
      <c r="P140" s="8">
        <f t="shared" si="22"/>
        <v>18</v>
      </c>
      <c r="Q140" s="59">
        <f t="shared" si="26"/>
        <v>0</v>
      </c>
      <c r="R140" s="59">
        <f t="shared" si="26"/>
        <v>0</v>
      </c>
      <c r="S140" s="59">
        <f t="shared" si="26"/>
        <v>0</v>
      </c>
      <c r="T140" s="59">
        <f t="shared" si="26"/>
        <v>0</v>
      </c>
      <c r="U140" s="59">
        <f t="shared" si="26"/>
        <v>0</v>
      </c>
      <c r="V140" s="55">
        <f t="shared" si="19"/>
        <v>0</v>
      </c>
      <c r="W140" s="55">
        <f t="shared" si="17"/>
        <v>0</v>
      </c>
      <c r="X140" s="55">
        <f t="shared" si="23"/>
        <v>0</v>
      </c>
      <c r="Y140" s="55">
        <f t="shared" si="24"/>
        <v>0</v>
      </c>
      <c r="Z140" s="55">
        <f t="shared" si="18"/>
        <v>0</v>
      </c>
      <c r="AA140" s="8"/>
    </row>
    <row r="141" spans="1:27" s="9" customFormat="1" ht="21" customHeight="1" x14ac:dyDescent="0.25">
      <c r="A141" s="103"/>
      <c r="B141" s="8"/>
      <c r="D141" s="8"/>
      <c r="E141" s="8"/>
      <c r="F141" s="8"/>
      <c r="G141" s="8"/>
      <c r="H141" s="8"/>
      <c r="I141" s="8"/>
      <c r="J141" s="8">
        <f t="shared" si="20"/>
        <v>0</v>
      </c>
      <c r="K141" s="8"/>
      <c r="L141" s="58"/>
      <c r="M141" s="8">
        <f t="shared" si="21"/>
        <v>0</v>
      </c>
      <c r="N141" s="58"/>
      <c r="O141" s="58"/>
      <c r="P141" s="8">
        <f t="shared" si="22"/>
        <v>18</v>
      </c>
      <c r="Q141" s="59">
        <f t="shared" si="26"/>
        <v>0</v>
      </c>
      <c r="R141" s="59">
        <f t="shared" si="26"/>
        <v>0</v>
      </c>
      <c r="S141" s="59">
        <f t="shared" si="26"/>
        <v>0</v>
      </c>
      <c r="T141" s="59">
        <f t="shared" si="26"/>
        <v>0</v>
      </c>
      <c r="U141" s="59">
        <f t="shared" si="26"/>
        <v>0</v>
      </c>
      <c r="V141" s="55">
        <f t="shared" si="19"/>
        <v>0</v>
      </c>
      <c r="W141" s="55">
        <f t="shared" si="17"/>
        <v>0</v>
      </c>
      <c r="X141" s="55">
        <f t="shared" si="23"/>
        <v>0</v>
      </c>
      <c r="Y141" s="55">
        <f t="shared" si="24"/>
        <v>0</v>
      </c>
      <c r="Z141" s="55">
        <f t="shared" si="18"/>
        <v>0</v>
      </c>
      <c r="AA141" s="8"/>
    </row>
    <row r="142" spans="1:27" s="9" customFormat="1" ht="21" customHeight="1" x14ac:dyDescent="0.25">
      <c r="A142" s="103"/>
      <c r="B142" s="8"/>
      <c r="D142" s="8"/>
      <c r="E142" s="8"/>
      <c r="F142" s="8"/>
      <c r="G142" s="8"/>
      <c r="H142" s="8"/>
      <c r="I142" s="8"/>
      <c r="J142" s="8">
        <f t="shared" si="20"/>
        <v>0</v>
      </c>
      <c r="K142" s="8"/>
      <c r="L142" s="58"/>
      <c r="M142" s="8">
        <f t="shared" si="21"/>
        <v>0</v>
      </c>
      <c r="N142" s="58"/>
      <c r="O142" s="58"/>
      <c r="P142" s="8">
        <f t="shared" si="22"/>
        <v>18</v>
      </c>
      <c r="Q142" s="59">
        <f t="shared" si="26"/>
        <v>0</v>
      </c>
      <c r="R142" s="59">
        <f t="shared" si="26"/>
        <v>0</v>
      </c>
      <c r="S142" s="59">
        <f t="shared" si="26"/>
        <v>0</v>
      </c>
      <c r="T142" s="59">
        <f t="shared" si="26"/>
        <v>0</v>
      </c>
      <c r="U142" s="59">
        <f t="shared" si="26"/>
        <v>0</v>
      </c>
      <c r="V142" s="55">
        <f t="shared" si="19"/>
        <v>0</v>
      </c>
      <c r="W142" s="55">
        <f t="shared" si="17"/>
        <v>0</v>
      </c>
      <c r="X142" s="55">
        <f t="shared" si="23"/>
        <v>0</v>
      </c>
      <c r="Y142" s="55">
        <f t="shared" si="24"/>
        <v>0</v>
      </c>
      <c r="Z142" s="55">
        <f t="shared" si="18"/>
        <v>0</v>
      </c>
      <c r="AA142" s="8"/>
    </row>
    <row r="143" spans="1:27" s="9" customFormat="1" ht="21" customHeight="1" x14ac:dyDescent="0.25">
      <c r="A143" s="103"/>
      <c r="B143" s="8"/>
      <c r="D143" s="8"/>
      <c r="E143" s="8"/>
      <c r="F143" s="8"/>
      <c r="G143" s="8"/>
      <c r="H143" s="8"/>
      <c r="I143" s="8"/>
      <c r="J143" s="8">
        <f t="shared" si="20"/>
        <v>0</v>
      </c>
      <c r="K143" s="8"/>
      <c r="L143" s="58"/>
      <c r="M143" s="8">
        <f t="shared" si="21"/>
        <v>0</v>
      </c>
      <c r="N143" s="58"/>
      <c r="O143" s="58"/>
      <c r="P143" s="8">
        <f t="shared" si="22"/>
        <v>18</v>
      </c>
      <c r="Q143" s="59">
        <f t="shared" si="26"/>
        <v>0</v>
      </c>
      <c r="R143" s="59">
        <f t="shared" si="26"/>
        <v>0</v>
      </c>
      <c r="S143" s="59">
        <f t="shared" si="26"/>
        <v>0</v>
      </c>
      <c r="T143" s="59">
        <f t="shared" si="26"/>
        <v>0</v>
      </c>
      <c r="U143" s="59">
        <f t="shared" si="26"/>
        <v>0</v>
      </c>
      <c r="V143" s="55">
        <f t="shared" si="19"/>
        <v>0</v>
      </c>
      <c r="W143" s="55">
        <f t="shared" si="17"/>
        <v>0</v>
      </c>
      <c r="X143" s="55">
        <f t="shared" si="23"/>
        <v>0</v>
      </c>
      <c r="Y143" s="55">
        <f t="shared" si="24"/>
        <v>0</v>
      </c>
      <c r="Z143" s="55">
        <f t="shared" si="18"/>
        <v>0</v>
      </c>
      <c r="AA143" s="8"/>
    </row>
    <row r="144" spans="1:27" s="9" customFormat="1" ht="21" customHeight="1" x14ac:dyDescent="0.25">
      <c r="A144" s="103"/>
      <c r="B144" s="8"/>
      <c r="D144" s="8"/>
      <c r="E144" s="8"/>
      <c r="F144" s="8"/>
      <c r="G144" s="8"/>
      <c r="H144" s="8"/>
      <c r="I144" s="8"/>
      <c r="J144" s="8">
        <f t="shared" si="20"/>
        <v>0</v>
      </c>
      <c r="K144" s="8"/>
      <c r="L144" s="58"/>
      <c r="M144" s="8">
        <f t="shared" si="21"/>
        <v>0</v>
      </c>
      <c r="N144" s="58"/>
      <c r="O144" s="58"/>
      <c r="P144" s="8">
        <f t="shared" si="22"/>
        <v>18</v>
      </c>
      <c r="Q144" s="59">
        <f t="shared" si="26"/>
        <v>0</v>
      </c>
      <c r="R144" s="59">
        <f t="shared" si="26"/>
        <v>0</v>
      </c>
      <c r="S144" s="59">
        <f t="shared" si="26"/>
        <v>0</v>
      </c>
      <c r="T144" s="59">
        <f t="shared" si="26"/>
        <v>0</v>
      </c>
      <c r="U144" s="59">
        <f t="shared" si="26"/>
        <v>0</v>
      </c>
      <c r="V144" s="55">
        <f t="shared" si="19"/>
        <v>0</v>
      </c>
      <c r="W144" s="55">
        <f t="shared" si="17"/>
        <v>0</v>
      </c>
      <c r="X144" s="55">
        <f t="shared" si="23"/>
        <v>0</v>
      </c>
      <c r="Y144" s="55">
        <f t="shared" si="24"/>
        <v>0</v>
      </c>
      <c r="Z144" s="55">
        <f t="shared" si="18"/>
        <v>0</v>
      </c>
      <c r="AA144" s="8"/>
    </row>
    <row r="145" spans="1:27" s="186" customFormat="1" ht="21" customHeight="1" x14ac:dyDescent="0.25">
      <c r="A145" s="185"/>
      <c r="B145" s="89"/>
      <c r="D145" s="89"/>
      <c r="E145" s="89"/>
      <c r="F145" s="89"/>
      <c r="G145" s="89"/>
      <c r="H145" s="89"/>
      <c r="I145" s="89"/>
      <c r="J145" s="8">
        <f t="shared" si="20"/>
        <v>0</v>
      </c>
      <c r="K145" s="89"/>
      <c r="L145" s="58"/>
      <c r="M145" s="8">
        <f t="shared" si="21"/>
        <v>0</v>
      </c>
      <c r="N145" s="58"/>
      <c r="O145" s="58"/>
      <c r="P145" s="8">
        <f t="shared" si="22"/>
        <v>18</v>
      </c>
      <c r="Q145" s="59">
        <f t="shared" si="26"/>
        <v>0</v>
      </c>
      <c r="R145" s="59">
        <f t="shared" si="26"/>
        <v>0</v>
      </c>
      <c r="S145" s="59">
        <f t="shared" si="26"/>
        <v>0</v>
      </c>
      <c r="T145" s="59">
        <f t="shared" si="26"/>
        <v>0</v>
      </c>
      <c r="U145" s="59">
        <f t="shared" si="26"/>
        <v>0</v>
      </c>
      <c r="V145" s="55">
        <f t="shared" si="19"/>
        <v>0</v>
      </c>
      <c r="W145" s="55">
        <f t="shared" si="17"/>
        <v>0</v>
      </c>
      <c r="X145" s="55">
        <f t="shared" si="23"/>
        <v>0</v>
      </c>
      <c r="Y145" s="55">
        <f t="shared" si="24"/>
        <v>0</v>
      </c>
      <c r="Z145" s="55">
        <f t="shared" si="18"/>
        <v>0</v>
      </c>
      <c r="AA145" s="89"/>
    </row>
    <row r="146" spans="1:27" s="9" customFormat="1" ht="21" customHeight="1" x14ac:dyDescent="0.25">
      <c r="A146" s="103"/>
      <c r="B146" s="8"/>
      <c r="D146" s="8"/>
      <c r="E146" s="8"/>
      <c r="F146" s="8"/>
      <c r="G146" s="8"/>
      <c r="H146" s="8"/>
      <c r="I146" s="8"/>
      <c r="J146" s="8">
        <f t="shared" si="20"/>
        <v>0</v>
      </c>
      <c r="K146" s="8"/>
      <c r="L146" s="58"/>
      <c r="M146" s="8">
        <f t="shared" si="21"/>
        <v>0</v>
      </c>
      <c r="N146" s="58"/>
      <c r="O146" s="58"/>
      <c r="P146" s="8">
        <f t="shared" si="22"/>
        <v>18</v>
      </c>
      <c r="Q146" s="59">
        <f t="shared" si="26"/>
        <v>0</v>
      </c>
      <c r="R146" s="59">
        <f t="shared" si="26"/>
        <v>0</v>
      </c>
      <c r="S146" s="59">
        <f t="shared" si="26"/>
        <v>0</v>
      </c>
      <c r="T146" s="59">
        <f t="shared" si="26"/>
        <v>0</v>
      </c>
      <c r="U146" s="59">
        <f t="shared" si="26"/>
        <v>0</v>
      </c>
      <c r="V146" s="55">
        <f t="shared" si="19"/>
        <v>0</v>
      </c>
      <c r="W146" s="55">
        <f t="shared" si="17"/>
        <v>0</v>
      </c>
      <c r="X146" s="55">
        <f t="shared" si="23"/>
        <v>0</v>
      </c>
      <c r="Y146" s="55">
        <f t="shared" si="24"/>
        <v>0</v>
      </c>
      <c r="Z146" s="55">
        <f t="shared" si="18"/>
        <v>0</v>
      </c>
      <c r="AA146" s="8"/>
    </row>
    <row r="147" spans="1:27" s="9" customFormat="1" ht="21" customHeight="1" x14ac:dyDescent="0.25">
      <c r="A147" s="103"/>
      <c r="B147" s="8"/>
      <c r="D147" s="8"/>
      <c r="E147" s="8"/>
      <c r="F147" s="8"/>
      <c r="G147" s="8"/>
      <c r="H147" s="8"/>
      <c r="I147" s="8"/>
      <c r="J147" s="8">
        <f t="shared" si="20"/>
        <v>0</v>
      </c>
      <c r="K147" s="8"/>
      <c r="L147" s="58"/>
      <c r="M147" s="8">
        <f t="shared" si="21"/>
        <v>0</v>
      </c>
      <c r="N147" s="58"/>
      <c r="O147" s="58"/>
      <c r="P147" s="8">
        <f t="shared" si="22"/>
        <v>18</v>
      </c>
      <c r="Q147" s="59">
        <f t="shared" si="26"/>
        <v>0</v>
      </c>
      <c r="R147" s="59">
        <f t="shared" si="26"/>
        <v>0</v>
      </c>
      <c r="S147" s="59">
        <f t="shared" si="26"/>
        <v>0</v>
      </c>
      <c r="T147" s="59">
        <f t="shared" si="26"/>
        <v>0</v>
      </c>
      <c r="U147" s="59">
        <f t="shared" si="26"/>
        <v>0</v>
      </c>
      <c r="V147" s="55">
        <f t="shared" si="19"/>
        <v>0</v>
      </c>
      <c r="W147" s="55">
        <f t="shared" si="17"/>
        <v>0</v>
      </c>
      <c r="X147" s="55">
        <f t="shared" si="23"/>
        <v>0</v>
      </c>
      <c r="Y147" s="55">
        <f t="shared" si="24"/>
        <v>0</v>
      </c>
      <c r="Z147" s="55">
        <f t="shared" si="18"/>
        <v>0</v>
      </c>
      <c r="AA147" s="8"/>
    </row>
    <row r="148" spans="1:27" s="9" customFormat="1" ht="21" customHeight="1" x14ac:dyDescent="0.25">
      <c r="A148" s="103"/>
      <c r="B148" s="8"/>
      <c r="D148" s="8"/>
      <c r="E148" s="8"/>
      <c r="F148" s="8"/>
      <c r="G148" s="8"/>
      <c r="H148" s="8"/>
      <c r="I148" s="8"/>
      <c r="J148" s="8">
        <f t="shared" si="20"/>
        <v>0</v>
      </c>
      <c r="K148" s="8"/>
      <c r="L148" s="58"/>
      <c r="M148" s="8">
        <f t="shared" si="21"/>
        <v>0</v>
      </c>
      <c r="N148" s="58"/>
      <c r="O148" s="58"/>
      <c r="P148" s="8">
        <f t="shared" si="22"/>
        <v>18</v>
      </c>
      <c r="Q148" s="59">
        <f t="shared" si="26"/>
        <v>0</v>
      </c>
      <c r="R148" s="59">
        <f t="shared" si="26"/>
        <v>0</v>
      </c>
      <c r="S148" s="59">
        <f t="shared" si="26"/>
        <v>0</v>
      </c>
      <c r="T148" s="59">
        <f t="shared" si="26"/>
        <v>0</v>
      </c>
      <c r="U148" s="59">
        <f t="shared" si="26"/>
        <v>0</v>
      </c>
      <c r="V148" s="55">
        <f t="shared" si="19"/>
        <v>0</v>
      </c>
      <c r="W148" s="55">
        <f t="shared" si="17"/>
        <v>0</v>
      </c>
      <c r="X148" s="55">
        <f t="shared" si="23"/>
        <v>0</v>
      </c>
      <c r="Y148" s="55">
        <f t="shared" si="24"/>
        <v>0</v>
      </c>
      <c r="Z148" s="55">
        <f t="shared" si="18"/>
        <v>0</v>
      </c>
      <c r="AA148" s="8"/>
    </row>
    <row r="149" spans="1:27" s="9" customFormat="1" ht="21" customHeight="1" x14ac:dyDescent="0.25">
      <c r="A149" s="103"/>
      <c r="B149" s="8"/>
      <c r="D149" s="8"/>
      <c r="E149" s="8"/>
      <c r="F149" s="8"/>
      <c r="G149" s="8"/>
      <c r="H149" s="8"/>
      <c r="I149" s="8"/>
      <c r="J149" s="8">
        <f t="shared" si="20"/>
        <v>0</v>
      </c>
      <c r="K149" s="8"/>
      <c r="L149" s="58"/>
      <c r="M149" s="8">
        <f t="shared" si="21"/>
        <v>0</v>
      </c>
      <c r="N149" s="58"/>
      <c r="O149" s="58"/>
      <c r="P149" s="8">
        <f t="shared" si="22"/>
        <v>18</v>
      </c>
      <c r="Q149" s="59">
        <f t="shared" si="26"/>
        <v>0</v>
      </c>
      <c r="R149" s="59">
        <f t="shared" si="26"/>
        <v>0</v>
      </c>
      <c r="S149" s="59">
        <f t="shared" si="26"/>
        <v>0</v>
      </c>
      <c r="T149" s="59">
        <f t="shared" si="26"/>
        <v>0</v>
      </c>
      <c r="U149" s="59">
        <f t="shared" si="26"/>
        <v>0</v>
      </c>
      <c r="V149" s="55">
        <f t="shared" si="19"/>
        <v>0</v>
      </c>
      <c r="W149" s="55">
        <f t="shared" si="17"/>
        <v>0</v>
      </c>
      <c r="X149" s="55">
        <f t="shared" si="23"/>
        <v>0</v>
      </c>
      <c r="Y149" s="55">
        <f t="shared" si="24"/>
        <v>0</v>
      </c>
      <c r="Z149" s="55">
        <f t="shared" si="18"/>
        <v>0</v>
      </c>
      <c r="AA149" s="8"/>
    </row>
    <row r="150" spans="1:27" s="9" customFormat="1" ht="21" customHeight="1" x14ac:dyDescent="0.25">
      <c r="A150" s="103"/>
      <c r="B150" s="8"/>
      <c r="D150" s="8"/>
      <c r="E150" s="8"/>
      <c r="F150" s="8"/>
      <c r="G150" s="8"/>
      <c r="H150" s="8"/>
      <c r="I150" s="8"/>
      <c r="J150" s="8">
        <f t="shared" si="20"/>
        <v>0</v>
      </c>
      <c r="K150" s="8"/>
      <c r="L150" s="58"/>
      <c r="M150" s="8">
        <f t="shared" si="21"/>
        <v>0</v>
      </c>
      <c r="N150" s="58"/>
      <c r="O150" s="58"/>
      <c r="P150" s="8">
        <f t="shared" si="22"/>
        <v>18</v>
      </c>
      <c r="Q150" s="59">
        <f t="shared" si="26"/>
        <v>0</v>
      </c>
      <c r="R150" s="59">
        <f t="shared" si="26"/>
        <v>0</v>
      </c>
      <c r="S150" s="59">
        <f t="shared" si="26"/>
        <v>0</v>
      </c>
      <c r="T150" s="59">
        <f t="shared" si="26"/>
        <v>0</v>
      </c>
      <c r="U150" s="59">
        <f t="shared" si="26"/>
        <v>0</v>
      </c>
      <c r="V150" s="55">
        <f t="shared" si="19"/>
        <v>0</v>
      </c>
      <c r="W150" s="55">
        <f t="shared" si="17"/>
        <v>0</v>
      </c>
      <c r="X150" s="55">
        <f t="shared" si="23"/>
        <v>0</v>
      </c>
      <c r="Y150" s="55">
        <f t="shared" si="24"/>
        <v>0</v>
      </c>
      <c r="Z150" s="55">
        <f t="shared" si="18"/>
        <v>0</v>
      </c>
      <c r="AA150" s="8"/>
    </row>
    <row r="151" spans="1:27" s="9" customFormat="1" ht="21" customHeight="1" x14ac:dyDescent="0.25">
      <c r="A151" s="103"/>
      <c r="B151" s="8"/>
      <c r="D151" s="8"/>
      <c r="E151" s="8"/>
      <c r="F151" s="8"/>
      <c r="G151" s="8"/>
      <c r="H151" s="8"/>
      <c r="I151" s="8"/>
      <c r="J151" s="8">
        <f t="shared" si="20"/>
        <v>0</v>
      </c>
      <c r="K151" s="8"/>
      <c r="L151" s="58"/>
      <c r="M151" s="8">
        <f t="shared" si="21"/>
        <v>0</v>
      </c>
      <c r="N151" s="58"/>
      <c r="O151" s="58"/>
      <c r="P151" s="8">
        <f t="shared" si="22"/>
        <v>18</v>
      </c>
      <c r="Q151" s="59">
        <f t="shared" si="26"/>
        <v>0</v>
      </c>
      <c r="R151" s="59">
        <f t="shared" si="26"/>
        <v>0</v>
      </c>
      <c r="S151" s="59">
        <f t="shared" si="26"/>
        <v>0</v>
      </c>
      <c r="T151" s="59">
        <f t="shared" si="26"/>
        <v>0</v>
      </c>
      <c r="U151" s="59">
        <f t="shared" si="26"/>
        <v>0</v>
      </c>
      <c r="V151" s="55">
        <f t="shared" si="19"/>
        <v>0</v>
      </c>
      <c r="W151" s="55">
        <f t="shared" si="17"/>
        <v>0</v>
      </c>
      <c r="X151" s="55">
        <f t="shared" si="23"/>
        <v>0</v>
      </c>
      <c r="Y151" s="55">
        <f t="shared" si="24"/>
        <v>0</v>
      </c>
      <c r="Z151" s="55">
        <f t="shared" si="18"/>
        <v>0</v>
      </c>
      <c r="AA151" s="8"/>
    </row>
    <row r="152" spans="1:27" s="9" customFormat="1" ht="21" customHeight="1" x14ac:dyDescent="0.25">
      <c r="A152" s="103"/>
      <c r="B152" s="8"/>
      <c r="D152" s="8"/>
      <c r="E152" s="8"/>
      <c r="F152" s="8"/>
      <c r="G152" s="8"/>
      <c r="H152" s="8"/>
      <c r="I152" s="8"/>
      <c r="J152" s="8">
        <f t="shared" si="20"/>
        <v>0</v>
      </c>
      <c r="K152" s="8"/>
      <c r="L152" s="58"/>
      <c r="M152" s="8">
        <f t="shared" si="21"/>
        <v>0</v>
      </c>
      <c r="N152" s="58"/>
      <c r="O152" s="58"/>
      <c r="P152" s="8">
        <f t="shared" si="22"/>
        <v>18</v>
      </c>
      <c r="Q152" s="59">
        <f t="shared" si="26"/>
        <v>0</v>
      </c>
      <c r="R152" s="59">
        <f t="shared" si="26"/>
        <v>0</v>
      </c>
      <c r="S152" s="59">
        <f t="shared" si="26"/>
        <v>0</v>
      </c>
      <c r="T152" s="59">
        <f t="shared" si="26"/>
        <v>0</v>
      </c>
      <c r="U152" s="59">
        <f t="shared" si="26"/>
        <v>0</v>
      </c>
      <c r="V152" s="55">
        <f t="shared" si="19"/>
        <v>0</v>
      </c>
      <c r="W152" s="55">
        <f t="shared" si="17"/>
        <v>0</v>
      </c>
      <c r="X152" s="55">
        <f t="shared" si="23"/>
        <v>0</v>
      </c>
      <c r="Y152" s="55">
        <f t="shared" si="24"/>
        <v>0</v>
      </c>
      <c r="Z152" s="55">
        <f t="shared" si="18"/>
        <v>0</v>
      </c>
      <c r="AA152" s="8"/>
    </row>
    <row r="153" spans="1:27" s="9" customFormat="1" ht="21" customHeight="1" x14ac:dyDescent="0.25">
      <c r="A153" s="103"/>
      <c r="B153" s="8"/>
      <c r="D153" s="8"/>
      <c r="E153" s="8"/>
      <c r="F153" s="8"/>
      <c r="G153" s="8"/>
      <c r="H153" s="8"/>
      <c r="I153" s="8"/>
      <c r="J153" s="8">
        <f t="shared" si="20"/>
        <v>0</v>
      </c>
      <c r="K153" s="8"/>
      <c r="L153" s="58"/>
      <c r="M153" s="8">
        <f t="shared" si="21"/>
        <v>0</v>
      </c>
      <c r="N153" s="58"/>
      <c r="O153" s="58"/>
      <c r="P153" s="8">
        <f t="shared" si="22"/>
        <v>18</v>
      </c>
      <c r="Q153" s="59">
        <f t="shared" si="26"/>
        <v>0</v>
      </c>
      <c r="R153" s="59">
        <f t="shared" si="26"/>
        <v>0</v>
      </c>
      <c r="S153" s="59">
        <f t="shared" si="26"/>
        <v>0</v>
      </c>
      <c r="T153" s="59">
        <f t="shared" si="26"/>
        <v>0</v>
      </c>
      <c r="U153" s="59">
        <f t="shared" si="26"/>
        <v>0</v>
      </c>
      <c r="V153" s="55">
        <f t="shared" si="19"/>
        <v>0</v>
      </c>
      <c r="W153" s="55">
        <f t="shared" si="17"/>
        <v>0</v>
      </c>
      <c r="X153" s="55">
        <f t="shared" si="23"/>
        <v>0</v>
      </c>
      <c r="Y153" s="55">
        <f t="shared" si="24"/>
        <v>0</v>
      </c>
      <c r="Z153" s="55">
        <f t="shared" si="18"/>
        <v>0</v>
      </c>
      <c r="AA153" s="8"/>
    </row>
    <row r="154" spans="1:27" s="9" customFormat="1" ht="21" customHeight="1" x14ac:dyDescent="0.25">
      <c r="A154" s="103"/>
      <c r="B154" s="8"/>
      <c r="D154" s="8"/>
      <c r="E154" s="8"/>
      <c r="F154" s="8"/>
      <c r="G154" s="8"/>
      <c r="H154" s="8"/>
      <c r="I154" s="8"/>
      <c r="J154" s="8">
        <f t="shared" si="20"/>
        <v>0</v>
      </c>
      <c r="K154" s="8"/>
      <c r="L154" s="58"/>
      <c r="M154" s="8">
        <f t="shared" si="21"/>
        <v>0</v>
      </c>
      <c r="N154" s="58"/>
      <c r="O154" s="58"/>
      <c r="P154" s="8">
        <f t="shared" si="22"/>
        <v>18</v>
      </c>
      <c r="Q154" s="59">
        <f t="shared" si="26"/>
        <v>0</v>
      </c>
      <c r="R154" s="59">
        <f t="shared" si="26"/>
        <v>0</v>
      </c>
      <c r="S154" s="59">
        <f t="shared" si="26"/>
        <v>0</v>
      </c>
      <c r="T154" s="59">
        <f t="shared" si="26"/>
        <v>0</v>
      </c>
      <c r="U154" s="59">
        <f t="shared" si="26"/>
        <v>0</v>
      </c>
      <c r="V154" s="55">
        <f t="shared" si="19"/>
        <v>0</v>
      </c>
      <c r="W154" s="55">
        <f t="shared" si="17"/>
        <v>0</v>
      </c>
      <c r="X154" s="55">
        <f t="shared" si="23"/>
        <v>0</v>
      </c>
      <c r="Y154" s="55">
        <f t="shared" si="24"/>
        <v>0</v>
      </c>
      <c r="Z154" s="55">
        <f t="shared" si="18"/>
        <v>0</v>
      </c>
      <c r="AA154" s="8"/>
    </row>
    <row r="155" spans="1:27" s="9" customFormat="1" ht="21" customHeight="1" x14ac:dyDescent="0.25">
      <c r="A155" s="103"/>
      <c r="B155" s="8"/>
      <c r="D155" s="8"/>
      <c r="E155" s="8"/>
      <c r="F155" s="8"/>
      <c r="G155" s="8"/>
      <c r="H155" s="8"/>
      <c r="I155" s="8"/>
      <c r="J155" s="8">
        <f t="shared" si="20"/>
        <v>0</v>
      </c>
      <c r="K155" s="8"/>
      <c r="L155" s="58"/>
      <c r="M155" s="8">
        <f t="shared" si="21"/>
        <v>0</v>
      </c>
      <c r="N155" s="58"/>
      <c r="O155" s="58"/>
      <c r="P155" s="8">
        <f t="shared" si="22"/>
        <v>18</v>
      </c>
      <c r="Q155" s="59">
        <f t="shared" si="26"/>
        <v>0</v>
      </c>
      <c r="R155" s="59">
        <f t="shared" si="26"/>
        <v>0</v>
      </c>
      <c r="S155" s="59">
        <f t="shared" si="26"/>
        <v>0</v>
      </c>
      <c r="T155" s="59">
        <f t="shared" si="26"/>
        <v>0</v>
      </c>
      <c r="U155" s="59">
        <f t="shared" si="26"/>
        <v>0</v>
      </c>
      <c r="V155" s="55">
        <f t="shared" si="19"/>
        <v>0</v>
      </c>
      <c r="W155" s="55">
        <f t="shared" si="17"/>
        <v>0</v>
      </c>
      <c r="X155" s="55">
        <f t="shared" si="23"/>
        <v>0</v>
      </c>
      <c r="Y155" s="55">
        <f t="shared" si="24"/>
        <v>0</v>
      </c>
      <c r="Z155" s="55">
        <f t="shared" si="18"/>
        <v>0</v>
      </c>
      <c r="AA155" s="8"/>
    </row>
    <row r="156" spans="1:27" s="9" customFormat="1" ht="21" customHeight="1" x14ac:dyDescent="0.25">
      <c r="A156" s="103"/>
      <c r="B156" s="8"/>
      <c r="D156" s="8"/>
      <c r="E156" s="8"/>
      <c r="F156" s="8"/>
      <c r="G156" s="8"/>
      <c r="H156" s="8"/>
      <c r="I156" s="8"/>
      <c r="J156" s="8">
        <f t="shared" si="20"/>
        <v>0</v>
      </c>
      <c r="K156" s="8"/>
      <c r="L156" s="58"/>
      <c r="M156" s="8">
        <f t="shared" si="21"/>
        <v>0</v>
      </c>
      <c r="N156" s="58"/>
      <c r="O156" s="58"/>
      <c r="P156" s="8">
        <f t="shared" si="22"/>
        <v>18</v>
      </c>
      <c r="Q156" s="59">
        <f t="shared" si="26"/>
        <v>0</v>
      </c>
      <c r="R156" s="59">
        <f t="shared" si="26"/>
        <v>0</v>
      </c>
      <c r="S156" s="59">
        <f t="shared" si="26"/>
        <v>0</v>
      </c>
      <c r="T156" s="59">
        <f t="shared" si="26"/>
        <v>0</v>
      </c>
      <c r="U156" s="59">
        <f t="shared" si="26"/>
        <v>0</v>
      </c>
      <c r="V156" s="55">
        <f t="shared" si="19"/>
        <v>0</v>
      </c>
      <c r="W156" s="55">
        <f t="shared" ref="W156:W157" si="27">R156*($G156-$H156)-V156</f>
        <v>0</v>
      </c>
      <c r="X156" s="55">
        <f t="shared" si="23"/>
        <v>0</v>
      </c>
      <c r="Y156" s="55">
        <f t="shared" si="24"/>
        <v>0</v>
      </c>
      <c r="Z156" s="55">
        <f t="shared" ref="Z156:Z157" si="28">U156*($G156-$H156)-SUM(V156:Y156)</f>
        <v>0</v>
      </c>
      <c r="AA156" s="8"/>
    </row>
    <row r="157" spans="1:27" s="9" customFormat="1" ht="21" customHeight="1" x14ac:dyDescent="0.25">
      <c r="A157" s="103"/>
      <c r="B157" s="8"/>
      <c r="D157" s="8"/>
      <c r="E157" s="8"/>
      <c r="F157" s="8"/>
      <c r="G157" s="8"/>
      <c r="H157" s="8"/>
      <c r="I157" s="8"/>
      <c r="J157" s="8">
        <f t="shared" ref="J157" si="29">+IF(D157=1,(G157-H157-I157),IF(D157=2,(G157-H157-I157),0))</f>
        <v>0</v>
      </c>
      <c r="K157" s="8"/>
      <c r="L157" s="58"/>
      <c r="M157" s="8">
        <f t="shared" si="21"/>
        <v>0</v>
      </c>
      <c r="N157" s="58"/>
      <c r="O157" s="58"/>
      <c r="P157" s="8">
        <f t="shared" si="22"/>
        <v>18</v>
      </c>
      <c r="Q157" s="59">
        <f t="shared" si="26"/>
        <v>0</v>
      </c>
      <c r="R157" s="59">
        <f t="shared" si="26"/>
        <v>0</v>
      </c>
      <c r="S157" s="59">
        <f t="shared" si="26"/>
        <v>0</v>
      </c>
      <c r="T157" s="59">
        <f t="shared" si="26"/>
        <v>0</v>
      </c>
      <c r="U157" s="59">
        <f t="shared" si="26"/>
        <v>0</v>
      </c>
      <c r="V157" s="55">
        <f t="shared" ref="V157" si="30">Q157*($G157-$H157)</f>
        <v>0</v>
      </c>
      <c r="W157" s="55">
        <f t="shared" si="27"/>
        <v>0</v>
      </c>
      <c r="X157" s="55">
        <f t="shared" si="23"/>
        <v>0</v>
      </c>
      <c r="Y157" s="55">
        <f t="shared" si="24"/>
        <v>0</v>
      </c>
      <c r="Z157" s="55">
        <f t="shared" si="28"/>
        <v>0</v>
      </c>
      <c r="AA157" s="8"/>
    </row>
    <row r="158" spans="1:27" s="9" customFormat="1" ht="21" customHeight="1" x14ac:dyDescent="0.25">
      <c r="A158" s="103"/>
      <c r="B158" s="8"/>
      <c r="D158" s="8"/>
      <c r="E158" s="8"/>
      <c r="F158" s="8"/>
      <c r="G158" s="10"/>
      <c r="H158" s="10"/>
      <c r="L158" s="10"/>
      <c r="M158" s="8"/>
      <c r="N158" s="8"/>
      <c r="O158" s="8"/>
      <c r="P158" s="8"/>
      <c r="Q158" s="8"/>
      <c r="R158" s="8"/>
      <c r="S158" s="8"/>
      <c r="T158" s="8"/>
      <c r="U158" s="8"/>
      <c r="W158" s="55"/>
      <c r="X158" s="55"/>
      <c r="Y158" s="55"/>
      <c r="Z158" s="55"/>
      <c r="AA158" s="8"/>
    </row>
    <row r="159" spans="1:27" s="9" customFormat="1" ht="21" customHeight="1" x14ac:dyDescent="0.25">
      <c r="A159" s="103"/>
      <c r="B159" s="8"/>
      <c r="D159" s="8"/>
      <c r="E159" s="8"/>
      <c r="F159" s="8"/>
      <c r="G159" s="8"/>
      <c r="H159" s="8"/>
      <c r="I159" s="8"/>
      <c r="J159" s="8"/>
      <c r="K159" s="8"/>
      <c r="L159" s="10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1" customHeight="1" thickBot="1" x14ac:dyDescent="0.3"/>
    <row r="161" spans="17:21" ht="21" customHeight="1" thickBot="1" x14ac:dyDescent="0.3">
      <c r="Q161" s="71">
        <f>6</f>
        <v>6</v>
      </c>
      <c r="R161" s="72">
        <f>12*1+6</f>
        <v>18</v>
      </c>
      <c r="S161" s="72">
        <f>12*2+6</f>
        <v>30</v>
      </c>
      <c r="T161" s="72">
        <f>12*3+6</f>
        <v>42</v>
      </c>
      <c r="U161" s="73">
        <f>12*4+6</f>
        <v>54</v>
      </c>
    </row>
  </sheetData>
  <autoFilter ref="D26:F159" xr:uid="{6B3EB7BD-3D65-4947-8100-9477A8047029}"/>
  <mergeCells count="28">
    <mergeCell ref="A25:A26"/>
    <mergeCell ref="B25:J25"/>
    <mergeCell ref="L25:Z25"/>
    <mergeCell ref="L13:M13"/>
    <mergeCell ref="N13:Z13"/>
    <mergeCell ref="L14:M14"/>
    <mergeCell ref="N14:Z14"/>
    <mergeCell ref="S16:Z16"/>
    <mergeCell ref="N17:Q17"/>
    <mergeCell ref="S17:Z18"/>
    <mergeCell ref="N18:Q18"/>
    <mergeCell ref="N19:Q19"/>
    <mergeCell ref="S19:Z20"/>
    <mergeCell ref="N20:Q20"/>
    <mergeCell ref="N21:Q21"/>
    <mergeCell ref="N22:Q22"/>
    <mergeCell ref="L10:M10"/>
    <mergeCell ref="N10:Z10"/>
    <mergeCell ref="L11:M11"/>
    <mergeCell ref="N11:Z11"/>
    <mergeCell ref="L12:M12"/>
    <mergeCell ref="N12:Z12"/>
    <mergeCell ref="M8:Z8"/>
    <mergeCell ref="B2:J2"/>
    <mergeCell ref="L2:Z2"/>
    <mergeCell ref="M5:Z5"/>
    <mergeCell ref="M6:Z6"/>
    <mergeCell ref="M7:Z7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F5CD6-043D-44F8-9601-EE6DACD6B4D8}">
  <dimension ref="A1:AE194"/>
  <sheetViews>
    <sheetView showGridLines="0" zoomScale="85" zoomScaleNormal="85" workbookViewId="0">
      <selection activeCell="H31" sqref="H31"/>
    </sheetView>
  </sheetViews>
  <sheetFormatPr defaultColWidth="9.140625" defaultRowHeight="21" customHeight="1" x14ac:dyDescent="0.25"/>
  <cols>
    <col min="1" max="1" width="7.42578125" style="103" customWidth="1"/>
    <col min="2" max="2" width="4" style="8" customWidth="1"/>
    <col min="3" max="3" width="51.5703125" style="9" customWidth="1"/>
    <col min="4" max="4" width="9.140625" style="8"/>
    <col min="5" max="5" width="14" style="8" customWidth="1"/>
    <col min="6" max="6" width="19.42578125" style="8" customWidth="1"/>
    <col min="7" max="7" width="11.42578125" style="8" customWidth="1"/>
    <col min="8" max="8" width="11.42578125" style="8" bestFit="1" customWidth="1"/>
    <col min="9" max="10" width="11.42578125" style="8" customWidth="1"/>
    <col min="11" max="11" width="1.5703125" style="8" customWidth="1"/>
    <col min="12" max="12" width="8.7109375" style="10" bestFit="1" customWidth="1"/>
    <col min="13" max="14" width="8.5703125" style="8" customWidth="1"/>
    <col min="15" max="15" width="13" style="8" customWidth="1"/>
    <col min="16" max="26" width="10.5703125" style="8" customWidth="1"/>
    <col min="27" max="27" width="11.42578125" style="8" customWidth="1"/>
    <col min="28" max="16384" width="9.140625" style="9"/>
  </cols>
  <sheetData>
    <row r="1" spans="1:27" s="8" customFormat="1" ht="9" customHeight="1" x14ac:dyDescent="0.25">
      <c r="A1" s="103"/>
      <c r="C1" s="9"/>
      <c r="L1" s="10"/>
    </row>
    <row r="2" spans="1:27" customFormat="1" ht="23.25" customHeight="1" x14ac:dyDescent="0.35">
      <c r="A2" s="102"/>
      <c r="B2" s="368" t="s">
        <v>138</v>
      </c>
      <c r="C2" s="369"/>
      <c r="D2" s="369"/>
      <c r="E2" s="369"/>
      <c r="F2" s="369"/>
      <c r="G2" s="369"/>
      <c r="H2" s="369"/>
      <c r="I2" s="369"/>
      <c r="J2" s="369"/>
      <c r="K2" s="2"/>
      <c r="L2" s="391" t="s">
        <v>35</v>
      </c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2"/>
    </row>
    <row r="3" spans="1:27" customFormat="1" ht="9" customHeight="1" thickBot="1" x14ac:dyDescent="0.3">
      <c r="A3" s="102"/>
      <c r="B3" s="2"/>
      <c r="D3" s="2"/>
      <c r="E3" s="2"/>
      <c r="F3" s="2"/>
      <c r="G3" s="2"/>
      <c r="H3" s="2"/>
      <c r="I3" s="2"/>
      <c r="J3" s="2"/>
      <c r="K3" s="2"/>
      <c r="L3" s="206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"/>
    </row>
    <row r="4" spans="1:27" s="8" customFormat="1" ht="21" customHeight="1" thickBot="1" x14ac:dyDescent="0.3">
      <c r="A4" s="103"/>
      <c r="B4" s="216"/>
      <c r="C4" s="217" t="s">
        <v>36</v>
      </c>
      <c r="D4" s="107" t="s">
        <v>37</v>
      </c>
      <c r="E4" s="107" t="s">
        <v>38</v>
      </c>
      <c r="F4" s="107"/>
      <c r="G4" s="107" t="s">
        <v>139</v>
      </c>
      <c r="H4" s="137" t="s">
        <v>140</v>
      </c>
      <c r="I4" s="217" t="s">
        <v>42</v>
      </c>
      <c r="J4" s="219"/>
      <c r="K4" s="84"/>
      <c r="L4" s="208" t="s">
        <v>43</v>
      </c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</row>
    <row r="5" spans="1:27" s="8" customFormat="1" ht="21" customHeight="1" x14ac:dyDescent="0.25">
      <c r="A5" s="103"/>
      <c r="B5" s="281"/>
      <c r="C5" s="282" t="s">
        <v>44</v>
      </c>
      <c r="D5" s="283"/>
      <c r="E5" s="283" t="s">
        <v>45</v>
      </c>
      <c r="F5" s="283"/>
      <c r="G5" s="284">
        <f>+SUM(H27:H192)</f>
        <v>0</v>
      </c>
      <c r="H5" s="285"/>
      <c r="I5" s="286"/>
      <c r="J5" s="287"/>
      <c r="L5" s="209"/>
      <c r="M5" s="392" t="s">
        <v>47</v>
      </c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4"/>
    </row>
    <row r="6" spans="1:27" s="8" customFormat="1" ht="21" customHeight="1" x14ac:dyDescent="0.25">
      <c r="A6" s="103"/>
      <c r="B6" s="288"/>
      <c r="C6" s="289" t="s">
        <v>48</v>
      </c>
      <c r="D6" s="290">
        <v>1</v>
      </c>
      <c r="E6" s="290" t="s">
        <v>45</v>
      </c>
      <c r="F6" s="290"/>
      <c r="G6" s="291">
        <f>+SUMIF(D$27:D$192,"1",I$27:I$192)</f>
        <v>0</v>
      </c>
      <c r="H6" s="291"/>
      <c r="I6" s="292"/>
      <c r="J6" s="293"/>
      <c r="K6" s="93"/>
      <c r="L6" s="210"/>
      <c r="M6" s="396" t="s">
        <v>49</v>
      </c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8"/>
    </row>
    <row r="7" spans="1:27" s="8" customFormat="1" ht="21" customHeight="1" x14ac:dyDescent="0.25">
      <c r="A7" s="103"/>
      <c r="B7" s="62"/>
      <c r="C7" t="s">
        <v>50</v>
      </c>
      <c r="D7" s="2"/>
      <c r="E7" s="60" t="s">
        <v>45</v>
      </c>
      <c r="F7" s="96"/>
      <c r="G7" s="90">
        <f>+G8+G9</f>
        <v>35330</v>
      </c>
      <c r="H7" s="90"/>
      <c r="I7" s="192"/>
      <c r="J7" s="190"/>
      <c r="K7" s="94"/>
      <c r="L7" s="211"/>
      <c r="M7" s="396" t="s">
        <v>51</v>
      </c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8"/>
    </row>
    <row r="8" spans="1:27" s="8" customFormat="1" ht="21" customHeight="1" thickBot="1" x14ac:dyDescent="0.3">
      <c r="A8" s="103"/>
      <c r="B8" s="63"/>
      <c r="C8" s="202" t="s">
        <v>52</v>
      </c>
      <c r="D8" s="60">
        <v>1</v>
      </c>
      <c r="E8" s="60" t="s">
        <v>45</v>
      </c>
      <c r="F8" s="96"/>
      <c r="G8" s="70">
        <f>+SUMIF(D$27:D$192,"1",J$27:J$192)</f>
        <v>24730</v>
      </c>
      <c r="H8" s="70"/>
      <c r="I8" s="192"/>
      <c r="J8" s="195"/>
      <c r="K8" s="93"/>
      <c r="L8" s="212"/>
      <c r="M8" s="399" t="s">
        <v>53</v>
      </c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1"/>
    </row>
    <row r="9" spans="1:27" s="8" customFormat="1" ht="21" customHeight="1" thickBot="1" x14ac:dyDescent="0.3">
      <c r="A9" s="103"/>
      <c r="B9" s="63"/>
      <c r="C9" s="202" t="s">
        <v>54</v>
      </c>
      <c r="D9" s="60">
        <v>2</v>
      </c>
      <c r="E9" s="60" t="s">
        <v>45</v>
      </c>
      <c r="F9" s="96"/>
      <c r="G9" s="70">
        <f>+SUMIF(D$27:D$192,"2",J$27:J$192)</f>
        <v>10600</v>
      </c>
      <c r="H9" s="70"/>
      <c r="I9" s="192"/>
      <c r="J9" s="190"/>
      <c r="K9" s="94"/>
      <c r="L9" s="208" t="s">
        <v>55</v>
      </c>
      <c r="M9" s="2"/>
      <c r="N9" s="2"/>
      <c r="O9" s="2"/>
      <c r="P9" s="2"/>
      <c r="Q9" s="2"/>
      <c r="R9" s="2"/>
      <c r="S9" s="2"/>
      <c r="T9" s="207"/>
      <c r="U9" s="2"/>
      <c r="V9" s="2"/>
      <c r="W9" s="2"/>
      <c r="X9" s="2"/>
      <c r="Y9" s="2"/>
      <c r="Z9" s="2"/>
    </row>
    <row r="10" spans="1:27" s="8" customFormat="1" ht="21" customHeight="1" x14ac:dyDescent="0.25">
      <c r="A10" s="103"/>
      <c r="B10" s="63"/>
      <c r="C10" s="201" t="s">
        <v>23</v>
      </c>
      <c r="D10" s="60">
        <v>3</v>
      </c>
      <c r="E10" s="60" t="s">
        <v>45</v>
      </c>
      <c r="F10" s="96"/>
      <c r="G10" s="70">
        <f>+SUMIF(D$27:D$192,"3",G$27:G$192)</f>
        <v>105390</v>
      </c>
      <c r="H10" s="70"/>
      <c r="I10" s="192"/>
      <c r="J10" s="195"/>
      <c r="K10" s="93"/>
      <c r="L10" s="402" t="s">
        <v>56</v>
      </c>
      <c r="M10" s="403"/>
      <c r="N10" s="404" t="s">
        <v>57</v>
      </c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405"/>
      <c r="Z10" s="406"/>
    </row>
    <row r="11" spans="1:27" s="8" customFormat="1" ht="21" customHeight="1" x14ac:dyDescent="0.25">
      <c r="A11" s="103"/>
      <c r="B11" s="62"/>
      <c r="C11" t="s">
        <v>24</v>
      </c>
      <c r="D11" s="2"/>
      <c r="E11" s="60" t="s">
        <v>45</v>
      </c>
      <c r="F11" s="60"/>
      <c r="G11" s="70">
        <f>+G12+G13</f>
        <v>192000</v>
      </c>
      <c r="H11" s="70"/>
      <c r="I11" s="192"/>
      <c r="J11" s="195"/>
      <c r="K11" s="93"/>
      <c r="L11" s="407" t="s">
        <v>58</v>
      </c>
      <c r="M11" s="408"/>
      <c r="N11" s="377" t="s">
        <v>59</v>
      </c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9"/>
    </row>
    <row r="12" spans="1:27" s="8" customFormat="1" ht="21" customHeight="1" x14ac:dyDescent="0.25">
      <c r="A12" s="103"/>
      <c r="B12" s="63"/>
      <c r="C12" s="202" t="s">
        <v>25</v>
      </c>
      <c r="D12" s="60">
        <v>4</v>
      </c>
      <c r="E12" s="60" t="s">
        <v>45</v>
      </c>
      <c r="F12" s="60"/>
      <c r="G12" s="129">
        <f>+SUMIF(D$27:D$192,"4",G$27:G$192)</f>
        <v>107000</v>
      </c>
      <c r="H12" s="70"/>
      <c r="I12" s="192"/>
      <c r="J12" s="190"/>
      <c r="K12" s="93"/>
      <c r="L12" s="407" t="s">
        <v>60</v>
      </c>
      <c r="M12" s="408"/>
      <c r="N12" s="409" t="s">
        <v>61</v>
      </c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1"/>
    </row>
    <row r="13" spans="1:27" s="8" customFormat="1" ht="21" customHeight="1" x14ac:dyDescent="0.25">
      <c r="A13" s="103"/>
      <c r="B13" s="64"/>
      <c r="C13" s="203" t="s">
        <v>26</v>
      </c>
      <c r="D13" s="136">
        <v>5</v>
      </c>
      <c r="E13" s="136" t="s">
        <v>45</v>
      </c>
      <c r="F13" s="136"/>
      <c r="G13" s="204">
        <f>+SUMIF(D$27:D$192,"5",G$27:G$192)</f>
        <v>85000</v>
      </c>
      <c r="H13" s="75"/>
      <c r="I13" s="194"/>
      <c r="J13" s="196"/>
      <c r="K13" s="93"/>
      <c r="L13" s="407" t="s">
        <v>62</v>
      </c>
      <c r="M13" s="408"/>
      <c r="N13" s="377" t="s">
        <v>63</v>
      </c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9"/>
    </row>
    <row r="14" spans="1:27" s="8" customFormat="1" ht="21" customHeight="1" thickBot="1" x14ac:dyDescent="0.3">
      <c r="A14" s="103"/>
      <c r="B14" s="294"/>
      <c r="C14" s="175" t="s">
        <v>64</v>
      </c>
      <c r="D14" s="295"/>
      <c r="E14" s="295"/>
      <c r="F14" s="95"/>
      <c r="G14" s="205">
        <f>G7+SUM(G10:G11)</f>
        <v>332720</v>
      </c>
      <c r="H14" s="205">
        <f>H7+SUM(H10:H11)</f>
        <v>0</v>
      </c>
      <c r="I14" s="95"/>
      <c r="J14" s="191"/>
      <c r="L14" s="380" t="s">
        <v>65</v>
      </c>
      <c r="M14" s="381"/>
      <c r="N14" s="382" t="s">
        <v>66</v>
      </c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4"/>
    </row>
    <row r="15" spans="1:27" s="8" customFormat="1" ht="9" customHeight="1" thickBot="1" x14ac:dyDescent="0.3">
      <c r="A15" s="103"/>
      <c r="C15" s="9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</row>
    <row r="16" spans="1:27" s="8" customFormat="1" ht="21" customHeight="1" thickBot="1" x14ac:dyDescent="0.3">
      <c r="A16" s="103"/>
      <c r="B16" s="216"/>
      <c r="C16" s="218" t="s">
        <v>67</v>
      </c>
      <c r="D16" s="107"/>
      <c r="E16" s="107" t="s">
        <v>38</v>
      </c>
      <c r="F16" s="107"/>
      <c r="G16" s="107" t="s">
        <v>139</v>
      </c>
      <c r="H16" s="107" t="s">
        <v>141</v>
      </c>
      <c r="I16" s="217" t="s">
        <v>42</v>
      </c>
      <c r="J16" s="219"/>
      <c r="L16" s="3"/>
      <c r="M16" s="208" t="s">
        <v>69</v>
      </c>
      <c r="N16" s="2"/>
      <c r="O16" s="2"/>
      <c r="P16" s="2"/>
      <c r="Q16" s="2"/>
      <c r="R16" s="2"/>
      <c r="S16" s="385" t="s">
        <v>142</v>
      </c>
      <c r="T16" s="385"/>
      <c r="U16" s="385"/>
      <c r="V16" s="385"/>
      <c r="W16" s="385"/>
      <c r="X16" s="385"/>
      <c r="Y16" s="385"/>
      <c r="Z16" s="385"/>
    </row>
    <row r="17" spans="1:31" s="8" customFormat="1" ht="21" customHeight="1" x14ac:dyDescent="0.25">
      <c r="A17" s="103"/>
      <c r="B17" s="62"/>
      <c r="C17" t="s">
        <v>143</v>
      </c>
      <c r="D17" s="2"/>
      <c r="E17" s="2" t="s">
        <v>45</v>
      </c>
      <c r="G17" s="79">
        <f>+SUM(V$27:V$192)</f>
        <v>0</v>
      </c>
      <c r="H17" s="104" t="s">
        <v>144</v>
      </c>
      <c r="I17" s="74"/>
      <c r="J17" s="134"/>
      <c r="L17" s="3"/>
      <c r="M17" s="213" t="s">
        <v>37</v>
      </c>
      <c r="N17" s="386" t="s">
        <v>71</v>
      </c>
      <c r="O17" s="387"/>
      <c r="P17" s="387"/>
      <c r="Q17" s="388"/>
      <c r="R17" s="207"/>
      <c r="S17" s="385" t="s">
        <v>72</v>
      </c>
      <c r="T17" s="385"/>
      <c r="U17" s="385"/>
      <c r="V17" s="385"/>
      <c r="W17" s="385"/>
      <c r="X17" s="385"/>
      <c r="Y17" s="385"/>
      <c r="Z17" s="385"/>
    </row>
    <row r="18" spans="1:31" s="8" customFormat="1" ht="21" customHeight="1" x14ac:dyDescent="0.25">
      <c r="A18" s="103"/>
      <c r="B18" s="63"/>
      <c r="C18" s="61">
        <v>2021</v>
      </c>
      <c r="D18" s="60"/>
      <c r="E18" s="60" t="s">
        <v>45</v>
      </c>
      <c r="F18" s="96"/>
      <c r="G18" s="70">
        <f>+SUM(W$27:W$192)</f>
        <v>18200</v>
      </c>
      <c r="H18" s="104" t="s">
        <v>144</v>
      </c>
      <c r="I18" s="60"/>
      <c r="J18" s="197"/>
      <c r="L18" s="3"/>
      <c r="M18" s="211">
        <v>1</v>
      </c>
      <c r="N18" s="389" t="s">
        <v>73</v>
      </c>
      <c r="O18" s="389"/>
      <c r="P18" s="389"/>
      <c r="Q18" s="390"/>
      <c r="R18" s="207"/>
      <c r="S18" s="385"/>
      <c r="T18" s="385"/>
      <c r="U18" s="385"/>
      <c r="V18" s="385"/>
      <c r="W18" s="385"/>
      <c r="X18" s="385"/>
      <c r="Y18" s="385"/>
      <c r="Z18" s="385"/>
    </row>
    <row r="19" spans="1:31" s="8" customFormat="1" ht="21" customHeight="1" x14ac:dyDescent="0.25">
      <c r="A19" s="103"/>
      <c r="B19" s="62"/>
      <c r="C19" s="67">
        <v>2022</v>
      </c>
      <c r="D19" s="2"/>
      <c r="E19" s="2" t="s">
        <v>45</v>
      </c>
      <c r="G19" s="70">
        <f>+SUM(X$27:X$192)</f>
        <v>3500</v>
      </c>
      <c r="H19" s="104" t="s">
        <v>144</v>
      </c>
      <c r="I19" s="193"/>
      <c r="J19" s="197"/>
      <c r="L19" s="3"/>
      <c r="M19" s="211">
        <v>2</v>
      </c>
      <c r="N19" s="372" t="s">
        <v>74</v>
      </c>
      <c r="O19" s="372"/>
      <c r="P19" s="372"/>
      <c r="Q19" s="373"/>
      <c r="R19" s="207"/>
      <c r="S19" s="374" t="s">
        <v>75</v>
      </c>
      <c r="T19" s="374"/>
      <c r="U19" s="374"/>
      <c r="V19" s="374"/>
      <c r="W19" s="374"/>
      <c r="X19" s="374"/>
      <c r="Y19" s="374"/>
      <c r="Z19" s="374"/>
    </row>
    <row r="20" spans="1:31" s="8" customFormat="1" ht="21" customHeight="1" x14ac:dyDescent="0.25">
      <c r="A20" s="103"/>
      <c r="B20" s="63"/>
      <c r="C20" s="61" t="s">
        <v>30</v>
      </c>
      <c r="D20" s="60"/>
      <c r="E20" s="60" t="s">
        <v>45</v>
      </c>
      <c r="F20" s="96"/>
      <c r="G20" s="70">
        <f>+SUM(Y$27:Y$192)</f>
        <v>5100</v>
      </c>
      <c r="H20" s="104" t="s">
        <v>144</v>
      </c>
      <c r="I20" s="60"/>
      <c r="J20" s="197"/>
      <c r="L20" s="3"/>
      <c r="M20" s="211">
        <v>3</v>
      </c>
      <c r="N20" s="372" t="s">
        <v>76</v>
      </c>
      <c r="O20" s="372"/>
      <c r="P20" s="372"/>
      <c r="Q20" s="373"/>
      <c r="R20" s="207"/>
      <c r="S20" s="374"/>
      <c r="T20" s="374"/>
      <c r="U20" s="374"/>
      <c r="V20" s="374"/>
      <c r="W20" s="374"/>
      <c r="X20" s="374"/>
      <c r="Y20" s="374"/>
      <c r="Z20" s="374"/>
    </row>
    <row r="21" spans="1:31" ht="21" customHeight="1" x14ac:dyDescent="0.25">
      <c r="B21" s="68"/>
      <c r="C21" s="57" t="s">
        <v>31</v>
      </c>
      <c r="D21" s="56"/>
      <c r="E21" s="56" t="s">
        <v>45</v>
      </c>
      <c r="F21" s="97"/>
      <c r="G21" s="75">
        <f>+SUM(Z$27:Z$192)</f>
        <v>4500</v>
      </c>
      <c r="H21" s="105" t="s">
        <v>144</v>
      </c>
      <c r="I21" s="136"/>
      <c r="J21" s="198"/>
      <c r="L21" s="3"/>
      <c r="M21" s="211">
        <v>4</v>
      </c>
      <c r="N21" s="372" t="s">
        <v>24</v>
      </c>
      <c r="O21" s="372"/>
      <c r="P21" s="372"/>
      <c r="Q21" s="373"/>
      <c r="R21" s="207"/>
      <c r="S21" s="2"/>
      <c r="T21" s="2"/>
      <c r="U21" s="214"/>
      <c r="V21" s="214"/>
      <c r="W21" s="214"/>
      <c r="X21" s="214"/>
      <c r="Y21" s="214"/>
      <c r="Z21" s="214"/>
      <c r="AB21" s="8"/>
      <c r="AC21" s="8"/>
      <c r="AD21" s="8"/>
      <c r="AE21" s="8"/>
    </row>
    <row r="22" spans="1:31" ht="21" customHeight="1" thickBot="1" x14ac:dyDescent="0.3">
      <c r="B22" s="298"/>
      <c r="C22" s="299" t="s">
        <v>77</v>
      </c>
      <c r="D22" s="300"/>
      <c r="E22" s="300"/>
      <c r="F22" s="97"/>
      <c r="G22" s="130">
        <f>+SUM(G17:G21)</f>
        <v>31300</v>
      </c>
      <c r="H22" s="56"/>
      <c r="I22" s="56"/>
      <c r="J22" s="199"/>
      <c r="L22" s="3"/>
      <c r="M22" s="215">
        <v>5</v>
      </c>
      <c r="N22" s="375" t="s">
        <v>78</v>
      </c>
      <c r="O22" s="375"/>
      <c r="P22" s="375"/>
      <c r="Q22" s="376"/>
      <c r="R22" s="207"/>
      <c r="S22" s="207"/>
      <c r="T22" s="2"/>
      <c r="U22" s="214"/>
      <c r="V22" s="214"/>
      <c r="W22" s="214"/>
      <c r="X22" s="214"/>
      <c r="Y22" s="214"/>
      <c r="Z22" s="214"/>
      <c r="AB22" s="8"/>
      <c r="AC22" s="8"/>
      <c r="AD22" s="8"/>
      <c r="AE22" s="8"/>
    </row>
    <row r="23" spans="1:31" ht="21" customHeight="1" thickBot="1" x14ac:dyDescent="0.3">
      <c r="B23" s="294"/>
      <c r="C23" s="303" t="s">
        <v>145</v>
      </c>
      <c r="D23" s="295"/>
      <c r="E23" s="295"/>
      <c r="F23" s="95"/>
      <c r="G23" s="69">
        <f>+G22/4.5</f>
        <v>6955.5555555555557</v>
      </c>
      <c r="H23" s="66"/>
      <c r="I23" s="66"/>
      <c r="J23" s="191"/>
      <c r="L23" s="3"/>
      <c r="M23" s="2"/>
      <c r="N23" s="2"/>
      <c r="O23" s="2"/>
      <c r="P23" s="2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B23" s="8"/>
      <c r="AC23" s="8"/>
      <c r="AD23" s="8"/>
      <c r="AE23" s="8"/>
    </row>
    <row r="24" spans="1:31" ht="9" customHeight="1" x14ac:dyDescent="0.25">
      <c r="AB24" s="8"/>
      <c r="AC24" s="8"/>
      <c r="AD24" s="8"/>
      <c r="AE24" s="8"/>
    </row>
    <row r="25" spans="1:31" s="98" customFormat="1" ht="21" customHeight="1" x14ac:dyDescent="0.3">
      <c r="A25" s="109"/>
      <c r="B25" s="369" t="s">
        <v>80</v>
      </c>
      <c r="C25" s="369"/>
      <c r="D25" s="369"/>
      <c r="E25" s="369"/>
      <c r="F25" s="369"/>
      <c r="G25" s="369"/>
      <c r="H25" s="369"/>
      <c r="I25" s="369"/>
      <c r="J25" s="412"/>
      <c r="K25" s="87"/>
      <c r="L25" s="368" t="s">
        <v>146</v>
      </c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8"/>
      <c r="AB25" s="8"/>
      <c r="AC25" s="8"/>
      <c r="AD25" s="8"/>
      <c r="AE25" s="8"/>
    </row>
    <row r="26" spans="1:31" s="99" customFormat="1" ht="21" customHeight="1" x14ac:dyDescent="0.25">
      <c r="A26" s="110"/>
      <c r="B26" s="5" t="s">
        <v>82</v>
      </c>
      <c r="C26" s="51" t="s">
        <v>83</v>
      </c>
      <c r="D26" s="6" t="s">
        <v>37</v>
      </c>
      <c r="E26" s="6" t="s">
        <v>38</v>
      </c>
      <c r="F26" s="6"/>
      <c r="G26" s="308" t="s">
        <v>147</v>
      </c>
      <c r="H26" s="309" t="s">
        <v>85</v>
      </c>
      <c r="I26" s="309" t="s">
        <v>86</v>
      </c>
      <c r="J26" s="5" t="s">
        <v>87</v>
      </c>
      <c r="K26" s="88"/>
      <c r="L26" s="52" t="s">
        <v>56</v>
      </c>
      <c r="M26" s="52" t="s">
        <v>88</v>
      </c>
      <c r="N26" s="52" t="s">
        <v>60</v>
      </c>
      <c r="O26" s="52" t="s">
        <v>62</v>
      </c>
      <c r="P26" s="6" t="s">
        <v>65</v>
      </c>
      <c r="Q26" s="54" t="s">
        <v>89</v>
      </c>
      <c r="R26" s="54" t="s">
        <v>90</v>
      </c>
      <c r="S26" s="54" t="s">
        <v>91</v>
      </c>
      <c r="T26" s="54" t="s">
        <v>92</v>
      </c>
      <c r="U26" s="54" t="s">
        <v>93</v>
      </c>
      <c r="V26" s="54" t="s">
        <v>148</v>
      </c>
      <c r="W26" s="54" t="s">
        <v>149</v>
      </c>
      <c r="X26" s="54" t="s">
        <v>150</v>
      </c>
      <c r="Y26" s="54" t="s">
        <v>151</v>
      </c>
      <c r="Z26" s="54" t="s">
        <v>152</v>
      </c>
      <c r="AA26" s="8"/>
      <c r="AB26" s="8"/>
      <c r="AC26" s="8"/>
      <c r="AD26" s="8"/>
      <c r="AE26" s="8"/>
    </row>
    <row r="27" spans="1:31" ht="21" customHeight="1" x14ac:dyDescent="0.25">
      <c r="B27" s="8">
        <v>1</v>
      </c>
      <c r="C27" s="304" t="s">
        <v>102</v>
      </c>
      <c r="D27" s="187">
        <v>3</v>
      </c>
      <c r="E27" s="305" t="s">
        <v>7</v>
      </c>
      <c r="F27" s="305"/>
      <c r="G27" s="331">
        <f>1950+3000+4000+12450+3390+3600+200</f>
        <v>28590</v>
      </c>
      <c r="H27" s="331">
        <v>0</v>
      </c>
      <c r="I27" s="331">
        <v>0</v>
      </c>
      <c r="J27" s="319">
        <f t="shared" ref="J27:J92" si="0">+IF(D27=1,(G27-H27-I27),IF(D27=2,(G27-H27-I27),0))</f>
        <v>0</v>
      </c>
      <c r="L27" s="328" t="s">
        <v>153</v>
      </c>
      <c r="M27" s="329"/>
      <c r="N27" s="329"/>
      <c r="O27" s="329"/>
      <c r="P27" s="329"/>
      <c r="Q27" s="329"/>
      <c r="R27" s="329"/>
      <c r="S27" s="329"/>
      <c r="T27" s="329"/>
      <c r="U27" s="329"/>
      <c r="V27" s="330">
        <v>0</v>
      </c>
      <c r="W27" s="330">
        <v>0</v>
      </c>
      <c r="X27" s="330">
        <v>500</v>
      </c>
      <c r="Y27" s="330">
        <v>500</v>
      </c>
      <c r="Z27" s="330">
        <v>1000</v>
      </c>
      <c r="AB27" s="8"/>
      <c r="AC27" s="8"/>
      <c r="AD27" s="8"/>
      <c r="AE27" s="8"/>
    </row>
    <row r="28" spans="1:31" ht="21" customHeight="1" x14ac:dyDescent="0.25">
      <c r="B28" s="8">
        <v>2</v>
      </c>
      <c r="C28" s="304" t="s">
        <v>109</v>
      </c>
      <c r="D28" s="188">
        <v>1</v>
      </c>
      <c r="E28" s="305" t="s">
        <v>8</v>
      </c>
      <c r="F28" s="305"/>
      <c r="G28" s="331">
        <v>500</v>
      </c>
      <c r="H28" s="331">
        <v>0</v>
      </c>
      <c r="I28" s="331">
        <v>0</v>
      </c>
      <c r="J28" s="319">
        <f t="shared" si="0"/>
        <v>500</v>
      </c>
      <c r="L28" s="328" t="s">
        <v>153</v>
      </c>
      <c r="M28" s="329"/>
      <c r="N28" s="329"/>
      <c r="O28" s="329"/>
      <c r="P28" s="329"/>
      <c r="Q28" s="329"/>
      <c r="R28" s="329"/>
      <c r="S28" s="329"/>
      <c r="T28" s="329"/>
      <c r="U28" s="329"/>
      <c r="V28" s="330">
        <v>0</v>
      </c>
      <c r="W28" s="330">
        <v>0</v>
      </c>
      <c r="X28" s="330">
        <v>0</v>
      </c>
      <c r="Y28" s="330">
        <v>0</v>
      </c>
      <c r="Z28" s="330">
        <v>500</v>
      </c>
      <c r="AB28" s="8"/>
      <c r="AC28" s="8"/>
      <c r="AD28" s="8"/>
      <c r="AE28" s="8"/>
    </row>
    <row r="29" spans="1:31" ht="21" customHeight="1" x14ac:dyDescent="0.25">
      <c r="B29" s="8">
        <v>3</v>
      </c>
      <c r="C29" s="304" t="s">
        <v>154</v>
      </c>
      <c r="D29" s="188">
        <v>1</v>
      </c>
      <c r="E29" s="305" t="s">
        <v>155</v>
      </c>
      <c r="F29" s="305"/>
      <c r="G29" s="331">
        <v>6030</v>
      </c>
      <c r="H29" s="331">
        <v>0</v>
      </c>
      <c r="I29" s="331">
        <v>0</v>
      </c>
      <c r="J29" s="319">
        <f t="shared" si="0"/>
        <v>6030</v>
      </c>
      <c r="L29" s="58">
        <v>10</v>
      </c>
      <c r="M29" s="8">
        <f t="shared" ref="M29:M92" si="1">+L29*12</f>
        <v>120</v>
      </c>
      <c r="N29" s="58">
        <v>24</v>
      </c>
      <c r="O29" s="58">
        <v>12</v>
      </c>
      <c r="P29" s="8">
        <f t="shared" ref="P29:P93" si="2">+N29+O29+18</f>
        <v>54</v>
      </c>
      <c r="Q29" s="59">
        <f>IFERROR(IF(AND((Q$194-$P29)/$M29&gt;0,(Q$194-$P29)/$M29&lt;1),(Q$194-$P29)/$M29,IF((Q$194-$P29)/$M29&gt;0,1,0)),0)</f>
        <v>0</v>
      </c>
      <c r="R29" s="59">
        <f>IFERROR(IF(AND((R$194-$P29)/$M29&gt;0,(R$194-$P29)/$M29&lt;1),(R$194-$P29)/$M29,IF((R$194-$P29)/$M29&gt;0,1,0)),0)</f>
        <v>0</v>
      </c>
      <c r="S29" s="59">
        <f>IFERROR(IF(AND((S$194-$P29)/$M29&gt;0,(S$194-$P29)/$M29&lt;1),(S$194-$P29)/$M29,IF((S$194-$P29)/$M29&gt;0,1,0)),0)</f>
        <v>0</v>
      </c>
      <c r="T29" s="59">
        <f>IFERROR(IF(AND((T$194-$P29)/$M29&gt;0,(T$194-$P29)/$M29&lt;1),(T$194-$P29)/$M29,IF((T$194-$P29)/$M29&gt;0,1,0)),0)</f>
        <v>0</v>
      </c>
      <c r="U29" s="59">
        <f>IFERROR(IF(AND((U$194-$P29)/$M29&gt;0,(U$194-$P29)/$M29&lt;1),(U$194-$P29)/$M29,IF((U$194-$P29)/$M29&gt;0,1,0)),0)</f>
        <v>0</v>
      </c>
      <c r="V29" s="55">
        <f t="shared" ref="V29:V93" si="3">Q29*($G29-$H29)</f>
        <v>0</v>
      </c>
      <c r="W29" s="55">
        <f t="shared" ref="W29:W93" si="4">R29*($G29-$H29)-V29</f>
        <v>0</v>
      </c>
      <c r="X29" s="55">
        <f t="shared" ref="X29:X93" si="5">S29*($G29-$H29)-SUM(V29:W29)</f>
        <v>0</v>
      </c>
      <c r="Y29" s="55">
        <f t="shared" ref="Y29:Y93" si="6">T29*($G29-$H29)-SUM(V29:X29)</f>
        <v>0</v>
      </c>
      <c r="Z29" s="55">
        <f t="shared" ref="Z29:Z93" si="7">U29*($G29-$H29)-SUM(V29:Y29)</f>
        <v>0</v>
      </c>
      <c r="AB29" s="8"/>
      <c r="AC29" s="8"/>
      <c r="AD29" s="8"/>
      <c r="AE29" s="8"/>
    </row>
    <row r="30" spans="1:31" ht="21" customHeight="1" x14ac:dyDescent="0.25">
      <c r="B30" s="8">
        <v>4</v>
      </c>
      <c r="C30" s="304" t="s">
        <v>156</v>
      </c>
      <c r="D30" s="188">
        <v>2</v>
      </c>
      <c r="E30" s="305" t="s">
        <v>155</v>
      </c>
      <c r="F30" s="305"/>
      <c r="G30" s="331">
        <v>1600</v>
      </c>
      <c r="H30" s="331">
        <v>0</v>
      </c>
      <c r="I30" s="331">
        <v>0</v>
      </c>
      <c r="J30" s="319">
        <f t="shared" si="0"/>
        <v>1600</v>
      </c>
      <c r="L30" s="328" t="s">
        <v>153</v>
      </c>
      <c r="M30" s="329"/>
      <c r="N30" s="329"/>
      <c r="O30" s="329"/>
      <c r="P30" s="329"/>
      <c r="Q30" s="329"/>
      <c r="R30" s="329"/>
      <c r="S30" s="329"/>
      <c r="T30" s="329"/>
      <c r="U30" s="329"/>
      <c r="V30" s="330">
        <v>0</v>
      </c>
      <c r="W30" s="330">
        <v>0</v>
      </c>
      <c r="X30" s="330">
        <v>0</v>
      </c>
      <c r="Y30" s="330">
        <v>1600</v>
      </c>
      <c r="Z30" s="330">
        <v>0</v>
      </c>
      <c r="AB30" s="8"/>
      <c r="AC30" s="8"/>
      <c r="AD30" s="8"/>
      <c r="AE30" s="8"/>
    </row>
    <row r="31" spans="1:31" ht="21" customHeight="1" x14ac:dyDescent="0.25">
      <c r="B31" s="8">
        <v>5</v>
      </c>
      <c r="C31" s="304" t="s">
        <v>157</v>
      </c>
      <c r="D31" s="188">
        <v>4</v>
      </c>
      <c r="E31" s="305" t="s">
        <v>155</v>
      </c>
      <c r="F31" s="305"/>
      <c r="G31" s="331">
        <v>38000</v>
      </c>
      <c r="H31" s="331">
        <v>0</v>
      </c>
      <c r="I31" s="331">
        <v>0</v>
      </c>
      <c r="J31" s="319">
        <f t="shared" si="0"/>
        <v>0</v>
      </c>
      <c r="L31" s="58">
        <v>20</v>
      </c>
      <c r="M31" s="8">
        <f t="shared" si="1"/>
        <v>240</v>
      </c>
      <c r="N31" s="58">
        <v>120</v>
      </c>
      <c r="O31" s="58">
        <v>16</v>
      </c>
      <c r="P31" s="8">
        <f t="shared" si="2"/>
        <v>154</v>
      </c>
      <c r="Q31" s="59">
        <f>IFERROR(IF(AND((Q$194-$P31)/$M31&gt;0,(Q$194-$P31)/$M31&lt;1),(Q$194-$P31)/$M31,IF((Q$194-$P31)/$M31&gt;0,1,0)),0)</f>
        <v>0</v>
      </c>
      <c r="R31" s="59">
        <f>IFERROR(IF(AND((R$194-$P31)/$M31&gt;0,(R$194-$P31)/$M31&lt;1),(R$194-$P31)/$M31,IF((R$194-$P31)/$M31&gt;0,1,0)),0)</f>
        <v>0</v>
      </c>
      <c r="S31" s="59">
        <f>IFERROR(IF(AND((S$194-$P31)/$M31&gt;0,(S$194-$P31)/$M31&lt;1),(S$194-$P31)/$M31,IF((S$194-$P31)/$M31&gt;0,1,0)),0)</f>
        <v>0</v>
      </c>
      <c r="T31" s="59">
        <f>IFERROR(IF(AND((T$194-$P31)/$M31&gt;0,(T$194-$P31)/$M31&lt;1),(T$194-$P31)/$M31,IF((T$194-$P31)/$M31&gt;0,1,0)),0)</f>
        <v>0</v>
      </c>
      <c r="U31" s="59">
        <f>IFERROR(IF(AND((U$194-$P31)/$M31&gt;0,(U$194-$P31)/$M31&lt;1),(U$194-$P31)/$M31,IF((U$194-$P31)/$M31&gt;0,1,0)),0)</f>
        <v>0</v>
      </c>
      <c r="V31" s="55">
        <f t="shared" si="3"/>
        <v>0</v>
      </c>
      <c r="W31" s="55">
        <f t="shared" si="4"/>
        <v>0</v>
      </c>
      <c r="X31" s="55">
        <f t="shared" si="5"/>
        <v>0</v>
      </c>
      <c r="Y31" s="55">
        <f t="shared" si="6"/>
        <v>0</v>
      </c>
      <c r="Z31" s="55">
        <f t="shared" si="7"/>
        <v>0</v>
      </c>
    </row>
    <row r="32" spans="1:31" ht="21" customHeight="1" x14ac:dyDescent="0.25">
      <c r="B32" s="8">
        <v>6</v>
      </c>
      <c r="C32" s="304" t="s">
        <v>158</v>
      </c>
      <c r="D32" s="188">
        <v>3</v>
      </c>
      <c r="E32" s="305" t="s">
        <v>159</v>
      </c>
      <c r="F32" s="305"/>
      <c r="G32" s="331">
        <f>4200+4900+10900</f>
        <v>20000</v>
      </c>
      <c r="H32" s="331">
        <v>0</v>
      </c>
      <c r="I32" s="331">
        <v>0</v>
      </c>
      <c r="J32" s="319">
        <f t="shared" si="0"/>
        <v>0</v>
      </c>
      <c r="L32" s="328" t="s">
        <v>153</v>
      </c>
      <c r="M32" s="329"/>
      <c r="N32" s="329"/>
      <c r="O32" s="329"/>
      <c r="P32" s="329"/>
      <c r="Q32" s="329"/>
      <c r="R32" s="329"/>
      <c r="S32" s="329"/>
      <c r="T32" s="329"/>
      <c r="U32" s="329"/>
      <c r="V32" s="330">
        <v>0</v>
      </c>
      <c r="W32" s="330">
        <v>0</v>
      </c>
      <c r="X32" s="330">
        <v>0</v>
      </c>
      <c r="Y32" s="330">
        <v>0</v>
      </c>
      <c r="Z32" s="330">
        <v>0</v>
      </c>
    </row>
    <row r="33" spans="1:27" ht="21" customHeight="1" x14ac:dyDescent="0.25">
      <c r="B33" s="8">
        <v>7</v>
      </c>
      <c r="C33" s="304" t="s">
        <v>125</v>
      </c>
      <c r="D33" s="188">
        <v>4</v>
      </c>
      <c r="E33" s="305" t="s">
        <v>159</v>
      </c>
      <c r="F33" s="305"/>
      <c r="G33" s="331">
        <v>1000</v>
      </c>
      <c r="H33" s="331">
        <v>0</v>
      </c>
      <c r="I33" s="331">
        <v>0</v>
      </c>
      <c r="J33" s="319">
        <f t="shared" si="0"/>
        <v>0</v>
      </c>
      <c r="L33" s="58">
        <v>18</v>
      </c>
      <c r="M33" s="8">
        <f t="shared" si="1"/>
        <v>216</v>
      </c>
      <c r="N33" s="58">
        <v>48</v>
      </c>
      <c r="O33" s="58">
        <v>16</v>
      </c>
      <c r="P33" s="8">
        <f t="shared" si="2"/>
        <v>82</v>
      </c>
      <c r="Q33" s="59">
        <f>IFERROR(IF(AND((Q$194-$P33)/$M33&gt;0,(Q$194-$P33)/$M33&lt;1),(Q$194-$P33)/$M33,IF((Q$194-$P33)/$M33&gt;0,1,0)),0)</f>
        <v>0</v>
      </c>
      <c r="R33" s="59">
        <f>IFERROR(IF(AND((R$194-$P33)/$M33&gt;0,(R$194-$P33)/$M33&lt;1),(R$194-$P33)/$M33,IF((R$194-$P33)/$M33&gt;0,1,0)),0)</f>
        <v>0</v>
      </c>
      <c r="S33" s="59">
        <f>IFERROR(IF(AND((S$194-$P33)/$M33&gt;0,(S$194-$P33)/$M33&lt;1),(S$194-$P33)/$M33,IF((S$194-$P33)/$M33&gt;0,1,0)),0)</f>
        <v>0</v>
      </c>
      <c r="T33" s="59">
        <f>IFERROR(IF(AND((T$194-$P33)/$M33&gt;0,(T$194-$P33)/$M33&lt;1),(T$194-$P33)/$M33,IF((T$194-$P33)/$M33&gt;0,1,0)),0)</f>
        <v>0</v>
      </c>
      <c r="U33" s="59">
        <f>IFERROR(IF(AND((U$194-$P33)/$M33&gt;0,(U$194-$P33)/$M33&lt;1),(U$194-$P33)/$M33,IF((U$194-$P33)/$M33&gt;0,1,0)),0)</f>
        <v>0</v>
      </c>
      <c r="V33" s="55">
        <f t="shared" si="3"/>
        <v>0</v>
      </c>
      <c r="W33" s="55">
        <f t="shared" si="4"/>
        <v>0</v>
      </c>
      <c r="X33" s="55">
        <f t="shared" si="5"/>
        <v>0</v>
      </c>
      <c r="Y33" s="55">
        <f t="shared" si="6"/>
        <v>0</v>
      </c>
      <c r="Z33" s="55">
        <f t="shared" si="7"/>
        <v>0</v>
      </c>
    </row>
    <row r="34" spans="1:27" ht="21" customHeight="1" x14ac:dyDescent="0.25">
      <c r="B34" s="8">
        <v>8</v>
      </c>
      <c r="C34" s="304" t="s">
        <v>160</v>
      </c>
      <c r="D34" s="188">
        <v>1</v>
      </c>
      <c r="E34" s="305" t="s">
        <v>159</v>
      </c>
      <c r="F34" s="305"/>
      <c r="G34" s="331">
        <v>18200</v>
      </c>
      <c r="H34" s="331">
        <v>0</v>
      </c>
      <c r="I34" s="331">
        <v>0</v>
      </c>
      <c r="J34" s="319">
        <f t="shared" si="0"/>
        <v>18200</v>
      </c>
      <c r="L34" s="328" t="s">
        <v>153</v>
      </c>
      <c r="M34" s="329"/>
      <c r="N34" s="329"/>
      <c r="O34" s="329"/>
      <c r="P34" s="329"/>
      <c r="Q34" s="329"/>
      <c r="R34" s="329"/>
      <c r="S34" s="329"/>
      <c r="T34" s="329"/>
      <c r="U34" s="329"/>
      <c r="V34" s="330">
        <v>0</v>
      </c>
      <c r="W34" s="330">
        <v>18200</v>
      </c>
      <c r="X34" s="330">
        <v>0</v>
      </c>
      <c r="Y34" s="330">
        <v>0</v>
      </c>
      <c r="Z34" s="330">
        <v>0</v>
      </c>
    </row>
    <row r="35" spans="1:27" ht="21" customHeight="1" x14ac:dyDescent="0.25">
      <c r="B35" s="8">
        <v>9</v>
      </c>
      <c r="C35" s="304" t="s">
        <v>126</v>
      </c>
      <c r="D35" s="188">
        <v>3</v>
      </c>
      <c r="E35" s="305" t="s">
        <v>159</v>
      </c>
      <c r="F35" s="305"/>
      <c r="G35" s="331">
        <v>56800</v>
      </c>
      <c r="H35" s="331">
        <v>0</v>
      </c>
      <c r="I35" s="331">
        <v>0</v>
      </c>
      <c r="J35" s="319">
        <f t="shared" si="0"/>
        <v>0</v>
      </c>
      <c r="L35" s="58">
        <v>18</v>
      </c>
      <c r="M35" s="8">
        <f t="shared" si="1"/>
        <v>216</v>
      </c>
      <c r="N35" s="58">
        <v>24</v>
      </c>
      <c r="O35" s="58">
        <v>16</v>
      </c>
      <c r="P35" s="8">
        <f t="shared" si="2"/>
        <v>58</v>
      </c>
      <c r="Q35" s="59">
        <f t="shared" ref="Q35:U40" si="8">IFERROR(IF(AND((Q$194-$P35)/$M35&gt;0,(Q$194-$P35)/$M35&lt;1),(Q$194-$P35)/$M35,IF((Q$194-$P35)/$M35&gt;0,1,0)),0)</f>
        <v>0</v>
      </c>
      <c r="R35" s="59">
        <f t="shared" si="8"/>
        <v>0</v>
      </c>
      <c r="S35" s="59">
        <f t="shared" si="8"/>
        <v>0</v>
      </c>
      <c r="T35" s="59">
        <f t="shared" si="8"/>
        <v>0</v>
      </c>
      <c r="U35" s="59">
        <f t="shared" si="8"/>
        <v>0</v>
      </c>
      <c r="V35" s="55">
        <f t="shared" si="3"/>
        <v>0</v>
      </c>
      <c r="W35" s="55">
        <f t="shared" si="4"/>
        <v>0</v>
      </c>
      <c r="X35" s="55">
        <f t="shared" si="5"/>
        <v>0</v>
      </c>
      <c r="Y35" s="55">
        <f t="shared" si="6"/>
        <v>0</v>
      </c>
      <c r="Z35" s="55">
        <f t="shared" si="7"/>
        <v>0</v>
      </c>
    </row>
    <row r="36" spans="1:27" s="101" customFormat="1" ht="21" customHeight="1" x14ac:dyDescent="0.25">
      <c r="A36" s="103"/>
      <c r="B36" s="8">
        <v>10</v>
      </c>
      <c r="C36" s="304" t="s">
        <v>127</v>
      </c>
      <c r="D36" s="188">
        <v>4</v>
      </c>
      <c r="E36" s="305" t="s">
        <v>159</v>
      </c>
      <c r="F36" s="305"/>
      <c r="G36" s="331">
        <v>50000</v>
      </c>
      <c r="H36" s="331">
        <v>0</v>
      </c>
      <c r="I36" s="331">
        <v>0</v>
      </c>
      <c r="J36" s="319">
        <f t="shared" si="0"/>
        <v>0</v>
      </c>
      <c r="K36" s="100"/>
      <c r="L36" s="58">
        <v>8</v>
      </c>
      <c r="M36" s="8">
        <f t="shared" si="1"/>
        <v>96</v>
      </c>
      <c r="N36" s="58">
        <v>60</v>
      </c>
      <c r="O36" s="58">
        <v>16</v>
      </c>
      <c r="P36" s="8">
        <f t="shared" si="2"/>
        <v>94</v>
      </c>
      <c r="Q36" s="59">
        <f t="shared" si="8"/>
        <v>0</v>
      </c>
      <c r="R36" s="59">
        <f t="shared" si="8"/>
        <v>0</v>
      </c>
      <c r="S36" s="59">
        <f t="shared" si="8"/>
        <v>0</v>
      </c>
      <c r="T36" s="59">
        <f t="shared" si="8"/>
        <v>0</v>
      </c>
      <c r="U36" s="59">
        <f t="shared" si="8"/>
        <v>0</v>
      </c>
      <c r="V36" s="55">
        <f t="shared" si="3"/>
        <v>0</v>
      </c>
      <c r="W36" s="55">
        <f t="shared" si="4"/>
        <v>0</v>
      </c>
      <c r="X36" s="55">
        <f t="shared" si="5"/>
        <v>0</v>
      </c>
      <c r="Y36" s="55">
        <f t="shared" si="6"/>
        <v>0</v>
      </c>
      <c r="Z36" s="55">
        <f t="shared" si="7"/>
        <v>0</v>
      </c>
      <c r="AA36" s="100"/>
    </row>
    <row r="37" spans="1:27" ht="21" customHeight="1" x14ac:dyDescent="0.25">
      <c r="B37" s="8">
        <v>11</v>
      </c>
      <c r="C37" s="304" t="s">
        <v>128</v>
      </c>
      <c r="D37" s="188">
        <v>4</v>
      </c>
      <c r="E37" s="305" t="s">
        <v>159</v>
      </c>
      <c r="F37" s="305"/>
      <c r="G37" s="331">
        <v>10000</v>
      </c>
      <c r="H37" s="331">
        <v>0</v>
      </c>
      <c r="I37" s="331">
        <v>0</v>
      </c>
      <c r="J37" s="319">
        <f t="shared" si="0"/>
        <v>0</v>
      </c>
      <c r="L37" s="58">
        <v>12</v>
      </c>
      <c r="M37" s="8">
        <f t="shared" si="1"/>
        <v>144</v>
      </c>
      <c r="N37" s="58">
        <v>84</v>
      </c>
      <c r="O37" s="58">
        <v>14</v>
      </c>
      <c r="P37" s="8">
        <f t="shared" si="2"/>
        <v>116</v>
      </c>
      <c r="Q37" s="59">
        <f t="shared" si="8"/>
        <v>0</v>
      </c>
      <c r="R37" s="59">
        <f t="shared" si="8"/>
        <v>0</v>
      </c>
      <c r="S37" s="59">
        <f t="shared" si="8"/>
        <v>0</v>
      </c>
      <c r="T37" s="59">
        <f t="shared" si="8"/>
        <v>0</v>
      </c>
      <c r="U37" s="59">
        <f t="shared" si="8"/>
        <v>0</v>
      </c>
      <c r="V37" s="55">
        <f t="shared" si="3"/>
        <v>0</v>
      </c>
      <c r="W37" s="55">
        <f t="shared" si="4"/>
        <v>0</v>
      </c>
      <c r="X37" s="55">
        <f t="shared" si="5"/>
        <v>0</v>
      </c>
      <c r="Y37" s="55">
        <f t="shared" si="6"/>
        <v>0</v>
      </c>
      <c r="Z37" s="55">
        <f t="shared" si="7"/>
        <v>0</v>
      </c>
    </row>
    <row r="38" spans="1:27" ht="21" customHeight="1" x14ac:dyDescent="0.25">
      <c r="B38" s="8">
        <v>12</v>
      </c>
      <c r="C38" s="304" t="s">
        <v>161</v>
      </c>
      <c r="D38" s="188">
        <v>4</v>
      </c>
      <c r="E38" s="305" t="s">
        <v>162</v>
      </c>
      <c r="F38" s="305"/>
      <c r="G38" s="331">
        <v>8000</v>
      </c>
      <c r="H38" s="331">
        <v>0</v>
      </c>
      <c r="I38" s="331">
        <v>0</v>
      </c>
      <c r="J38" s="319">
        <f t="shared" si="0"/>
        <v>0</v>
      </c>
      <c r="L38" s="58">
        <v>1</v>
      </c>
      <c r="M38" s="8">
        <f t="shared" si="1"/>
        <v>12</v>
      </c>
      <c r="N38" s="58">
        <v>60</v>
      </c>
      <c r="O38" s="58">
        <v>16</v>
      </c>
      <c r="P38" s="8">
        <f t="shared" si="2"/>
        <v>94</v>
      </c>
      <c r="Q38" s="59">
        <f t="shared" si="8"/>
        <v>0</v>
      </c>
      <c r="R38" s="59">
        <f t="shared" si="8"/>
        <v>0</v>
      </c>
      <c r="S38" s="59">
        <f t="shared" si="8"/>
        <v>0</v>
      </c>
      <c r="T38" s="59">
        <f t="shared" si="8"/>
        <v>0</v>
      </c>
      <c r="U38" s="59">
        <f t="shared" si="8"/>
        <v>0</v>
      </c>
      <c r="V38" s="55">
        <f t="shared" si="3"/>
        <v>0</v>
      </c>
      <c r="W38" s="55">
        <f t="shared" si="4"/>
        <v>0</v>
      </c>
      <c r="X38" s="55">
        <f t="shared" si="5"/>
        <v>0</v>
      </c>
      <c r="Y38" s="55">
        <f t="shared" si="6"/>
        <v>0</v>
      </c>
      <c r="Z38" s="55">
        <f t="shared" si="7"/>
        <v>0</v>
      </c>
    </row>
    <row r="39" spans="1:27" ht="21" customHeight="1" x14ac:dyDescent="0.25">
      <c r="B39" s="8">
        <v>13</v>
      </c>
      <c r="C39" s="304" t="s">
        <v>163</v>
      </c>
      <c r="D39" s="188">
        <v>5</v>
      </c>
      <c r="E39" s="305" t="s">
        <v>163</v>
      </c>
      <c r="F39" s="305"/>
      <c r="G39" s="331">
        <v>50000</v>
      </c>
      <c r="H39" s="331">
        <v>0</v>
      </c>
      <c r="I39" s="331">
        <v>0</v>
      </c>
      <c r="J39" s="319">
        <f t="shared" si="0"/>
        <v>0</v>
      </c>
      <c r="L39" s="58">
        <v>10</v>
      </c>
      <c r="M39" s="8">
        <f t="shared" si="1"/>
        <v>120</v>
      </c>
      <c r="N39" s="58">
        <v>60</v>
      </c>
      <c r="O39" s="58">
        <v>16</v>
      </c>
      <c r="P39" s="8">
        <f t="shared" si="2"/>
        <v>94</v>
      </c>
      <c r="Q39" s="59">
        <f t="shared" si="8"/>
        <v>0</v>
      </c>
      <c r="R39" s="59">
        <f t="shared" si="8"/>
        <v>0</v>
      </c>
      <c r="S39" s="59">
        <f t="shared" si="8"/>
        <v>0</v>
      </c>
      <c r="T39" s="59">
        <f t="shared" si="8"/>
        <v>0</v>
      </c>
      <c r="U39" s="59">
        <f t="shared" si="8"/>
        <v>0</v>
      </c>
      <c r="V39" s="55">
        <f t="shared" si="3"/>
        <v>0</v>
      </c>
      <c r="W39" s="55">
        <f t="shared" si="4"/>
        <v>0</v>
      </c>
      <c r="X39" s="55">
        <f t="shared" si="5"/>
        <v>0</v>
      </c>
      <c r="Y39" s="55">
        <f t="shared" si="6"/>
        <v>0</v>
      </c>
      <c r="Z39" s="55">
        <f t="shared" si="7"/>
        <v>0</v>
      </c>
    </row>
    <row r="40" spans="1:27" ht="21" customHeight="1" x14ac:dyDescent="0.25">
      <c r="B40" s="8">
        <v>14</v>
      </c>
      <c r="C40" s="304" t="s">
        <v>134</v>
      </c>
      <c r="D40" s="188">
        <v>5</v>
      </c>
      <c r="E40" s="305" t="s">
        <v>164</v>
      </c>
      <c r="F40" s="305"/>
      <c r="G40" s="331">
        <v>15000</v>
      </c>
      <c r="H40" s="331">
        <v>0</v>
      </c>
      <c r="I40" s="331">
        <v>0</v>
      </c>
      <c r="J40" s="319">
        <f t="shared" si="0"/>
        <v>0</v>
      </c>
      <c r="L40" s="58">
        <v>16</v>
      </c>
      <c r="M40" s="8">
        <f t="shared" si="1"/>
        <v>192</v>
      </c>
      <c r="N40" s="58">
        <v>180</v>
      </c>
      <c r="O40" s="58">
        <v>12</v>
      </c>
      <c r="P40" s="8">
        <f t="shared" si="2"/>
        <v>210</v>
      </c>
      <c r="Q40" s="59">
        <f t="shared" si="8"/>
        <v>0</v>
      </c>
      <c r="R40" s="59">
        <f t="shared" si="8"/>
        <v>0</v>
      </c>
      <c r="S40" s="59">
        <f t="shared" si="8"/>
        <v>0</v>
      </c>
      <c r="T40" s="59">
        <f t="shared" si="8"/>
        <v>0</v>
      </c>
      <c r="U40" s="59">
        <f t="shared" si="8"/>
        <v>0</v>
      </c>
      <c r="V40" s="55">
        <f t="shared" si="3"/>
        <v>0</v>
      </c>
      <c r="W40" s="55">
        <f t="shared" si="4"/>
        <v>0</v>
      </c>
      <c r="X40" s="55">
        <f t="shared" si="5"/>
        <v>0</v>
      </c>
      <c r="Y40" s="55">
        <f t="shared" si="6"/>
        <v>0</v>
      </c>
      <c r="Z40" s="55">
        <f t="shared" si="7"/>
        <v>0</v>
      </c>
    </row>
    <row r="41" spans="1:27" ht="21" customHeight="1" x14ac:dyDescent="0.25">
      <c r="B41" s="8">
        <v>15</v>
      </c>
      <c r="C41" s="304" t="s">
        <v>13</v>
      </c>
      <c r="D41" s="188">
        <v>2</v>
      </c>
      <c r="E41" s="305" t="s">
        <v>165</v>
      </c>
      <c r="F41" s="305"/>
      <c r="G41" s="331">
        <v>9000</v>
      </c>
      <c r="H41" s="331">
        <v>0</v>
      </c>
      <c r="I41" s="331">
        <v>0</v>
      </c>
      <c r="J41" s="319">
        <f t="shared" si="0"/>
        <v>9000</v>
      </c>
      <c r="L41" s="328" t="s">
        <v>153</v>
      </c>
      <c r="M41" s="329"/>
      <c r="N41" s="329"/>
      <c r="O41" s="329"/>
      <c r="P41" s="329"/>
      <c r="Q41" s="329"/>
      <c r="R41" s="329"/>
      <c r="S41" s="329"/>
      <c r="T41" s="329"/>
      <c r="U41" s="329"/>
      <c r="V41" s="330">
        <v>0</v>
      </c>
      <c r="W41" s="330">
        <v>0</v>
      </c>
      <c r="X41" s="330">
        <v>3000</v>
      </c>
      <c r="Y41" s="330">
        <v>3000</v>
      </c>
      <c r="Z41" s="330">
        <v>3000</v>
      </c>
    </row>
    <row r="42" spans="1:27" ht="21" customHeight="1" x14ac:dyDescent="0.25">
      <c r="B42" s="8">
        <v>17</v>
      </c>
      <c r="C42" s="304" t="s">
        <v>137</v>
      </c>
      <c r="D42" s="188">
        <v>5</v>
      </c>
      <c r="E42" s="305" t="s">
        <v>137</v>
      </c>
      <c r="F42" s="305"/>
      <c r="G42" s="331">
        <v>20000</v>
      </c>
      <c r="H42" s="331">
        <v>0</v>
      </c>
      <c r="I42" s="331">
        <v>0</v>
      </c>
      <c r="J42" s="319">
        <f t="shared" si="0"/>
        <v>0</v>
      </c>
      <c r="L42" s="58">
        <v>20</v>
      </c>
      <c r="M42" s="8">
        <f t="shared" si="1"/>
        <v>240</v>
      </c>
      <c r="N42" s="58">
        <v>180</v>
      </c>
      <c r="O42" s="58">
        <v>12</v>
      </c>
      <c r="P42" s="8">
        <f t="shared" si="2"/>
        <v>210</v>
      </c>
      <c r="Q42" s="59">
        <f t="shared" ref="Q42:U57" si="9">IFERROR(IF(AND((Q$194-$P42)/$M42&gt;0,(Q$194-$P42)/$M42&lt;1),(Q$194-$P42)/$M42,IF((Q$194-$P42)/$M42&gt;0,1,0)),0)</f>
        <v>0</v>
      </c>
      <c r="R42" s="59">
        <f t="shared" si="9"/>
        <v>0</v>
      </c>
      <c r="S42" s="59">
        <f t="shared" si="9"/>
        <v>0</v>
      </c>
      <c r="T42" s="59">
        <f t="shared" si="9"/>
        <v>0</v>
      </c>
      <c r="U42" s="59">
        <f t="shared" si="9"/>
        <v>0</v>
      </c>
      <c r="V42" s="55">
        <f t="shared" si="3"/>
        <v>0</v>
      </c>
      <c r="W42" s="55">
        <f t="shared" si="4"/>
        <v>0</v>
      </c>
      <c r="X42" s="55">
        <f t="shared" si="5"/>
        <v>0</v>
      </c>
      <c r="Y42" s="55">
        <f t="shared" si="6"/>
        <v>0</v>
      </c>
      <c r="Z42" s="55">
        <f t="shared" si="7"/>
        <v>0</v>
      </c>
    </row>
    <row r="43" spans="1:27" ht="21" customHeight="1" x14ac:dyDescent="0.25">
      <c r="C43" s="304"/>
      <c r="D43" s="304"/>
      <c r="E43" s="305"/>
      <c r="F43" s="305"/>
      <c r="G43" s="319"/>
      <c r="H43" s="319"/>
      <c r="I43" s="319"/>
      <c r="J43" s="319">
        <f t="shared" si="0"/>
        <v>0</v>
      </c>
      <c r="L43" s="58"/>
      <c r="M43" s="8">
        <f t="shared" si="1"/>
        <v>0</v>
      </c>
      <c r="N43" s="58"/>
      <c r="O43" s="58"/>
      <c r="P43" s="8">
        <f t="shared" si="2"/>
        <v>18</v>
      </c>
      <c r="Q43" s="59">
        <f t="shared" si="9"/>
        <v>0</v>
      </c>
      <c r="R43" s="59">
        <f t="shared" si="9"/>
        <v>0</v>
      </c>
      <c r="S43" s="59">
        <f t="shared" si="9"/>
        <v>0</v>
      </c>
      <c r="T43" s="59">
        <f t="shared" si="9"/>
        <v>0</v>
      </c>
      <c r="U43" s="59">
        <f t="shared" si="9"/>
        <v>0</v>
      </c>
      <c r="V43" s="55">
        <f t="shared" si="3"/>
        <v>0</v>
      </c>
      <c r="W43" s="55">
        <f t="shared" si="4"/>
        <v>0</v>
      </c>
      <c r="X43" s="55">
        <f t="shared" si="5"/>
        <v>0</v>
      </c>
      <c r="Y43" s="55">
        <f t="shared" si="6"/>
        <v>0</v>
      </c>
      <c r="Z43" s="55">
        <f t="shared" si="7"/>
        <v>0</v>
      </c>
    </row>
    <row r="44" spans="1:27" ht="21" customHeight="1" x14ac:dyDescent="0.25">
      <c r="C44" s="304"/>
      <c r="D44" s="304"/>
      <c r="E44" s="305"/>
      <c r="F44" s="305"/>
      <c r="G44" s="318"/>
      <c r="H44" s="318"/>
      <c r="I44" s="319"/>
      <c r="J44" s="319">
        <f t="shared" si="0"/>
        <v>0</v>
      </c>
      <c r="L44" s="58"/>
      <c r="M44" s="8">
        <f t="shared" si="1"/>
        <v>0</v>
      </c>
      <c r="N44" s="58"/>
      <c r="O44" s="58"/>
      <c r="P44" s="8">
        <f t="shared" si="2"/>
        <v>18</v>
      </c>
      <c r="Q44" s="59">
        <f t="shared" si="9"/>
        <v>0</v>
      </c>
      <c r="R44" s="59">
        <f t="shared" si="9"/>
        <v>0</v>
      </c>
      <c r="S44" s="59">
        <f t="shared" si="9"/>
        <v>0</v>
      </c>
      <c r="T44" s="59">
        <f t="shared" si="9"/>
        <v>0</v>
      </c>
      <c r="U44" s="59">
        <f t="shared" si="9"/>
        <v>0</v>
      </c>
      <c r="V44" s="55">
        <f t="shared" si="3"/>
        <v>0</v>
      </c>
      <c r="W44" s="55">
        <f t="shared" si="4"/>
        <v>0</v>
      </c>
      <c r="X44" s="55">
        <f t="shared" si="5"/>
        <v>0</v>
      </c>
      <c r="Y44" s="55">
        <f t="shared" si="6"/>
        <v>0</v>
      </c>
      <c r="Z44" s="55">
        <f t="shared" si="7"/>
        <v>0</v>
      </c>
    </row>
    <row r="45" spans="1:27" s="101" customFormat="1" ht="21" customHeight="1" x14ac:dyDescent="0.25">
      <c r="A45" s="103"/>
      <c r="B45" s="8"/>
      <c r="C45" s="304"/>
      <c r="D45" s="304"/>
      <c r="E45" s="305"/>
      <c r="F45" s="305"/>
      <c r="G45" s="319"/>
      <c r="H45" s="319"/>
      <c r="I45" s="319"/>
      <c r="J45" s="319">
        <f t="shared" si="0"/>
        <v>0</v>
      </c>
      <c r="K45" s="100"/>
      <c r="L45" s="58"/>
      <c r="M45" s="8">
        <f t="shared" si="1"/>
        <v>0</v>
      </c>
      <c r="N45" s="58"/>
      <c r="O45" s="58"/>
      <c r="P45" s="8">
        <f t="shared" si="2"/>
        <v>18</v>
      </c>
      <c r="Q45" s="59">
        <f t="shared" si="9"/>
        <v>0</v>
      </c>
      <c r="R45" s="59">
        <f t="shared" si="9"/>
        <v>0</v>
      </c>
      <c r="S45" s="59">
        <f t="shared" si="9"/>
        <v>0</v>
      </c>
      <c r="T45" s="59">
        <f t="shared" si="9"/>
        <v>0</v>
      </c>
      <c r="U45" s="59">
        <f t="shared" si="9"/>
        <v>0</v>
      </c>
      <c r="V45" s="55">
        <f t="shared" si="3"/>
        <v>0</v>
      </c>
      <c r="W45" s="55">
        <f t="shared" si="4"/>
        <v>0</v>
      </c>
      <c r="X45" s="55">
        <f t="shared" si="5"/>
        <v>0</v>
      </c>
      <c r="Y45" s="55">
        <f t="shared" si="6"/>
        <v>0</v>
      </c>
      <c r="Z45" s="55">
        <f t="shared" si="7"/>
        <v>0</v>
      </c>
      <c r="AA45" s="100"/>
    </row>
    <row r="46" spans="1:27" s="112" customFormat="1" ht="21" customHeight="1" x14ac:dyDescent="0.25">
      <c r="A46" s="185"/>
      <c r="B46" s="8"/>
      <c r="C46" s="304"/>
      <c r="D46" s="304"/>
      <c r="E46" s="306"/>
      <c r="F46" s="305"/>
      <c r="G46" s="320"/>
      <c r="H46" s="320"/>
      <c r="I46" s="320"/>
      <c r="J46" s="319">
        <f t="shared" si="0"/>
        <v>0</v>
      </c>
      <c r="K46" s="111"/>
      <c r="L46" s="58"/>
      <c r="M46" s="8">
        <f t="shared" si="1"/>
        <v>0</v>
      </c>
      <c r="N46" s="58"/>
      <c r="O46" s="58"/>
      <c r="P46" s="8">
        <f t="shared" si="2"/>
        <v>18</v>
      </c>
      <c r="Q46" s="59">
        <f t="shared" si="9"/>
        <v>0</v>
      </c>
      <c r="R46" s="59">
        <f t="shared" si="9"/>
        <v>0</v>
      </c>
      <c r="S46" s="59">
        <f t="shared" si="9"/>
        <v>0</v>
      </c>
      <c r="T46" s="59">
        <f t="shared" si="9"/>
        <v>0</v>
      </c>
      <c r="U46" s="59">
        <f t="shared" si="9"/>
        <v>0</v>
      </c>
      <c r="V46" s="55">
        <f t="shared" si="3"/>
        <v>0</v>
      </c>
      <c r="W46" s="55">
        <f t="shared" si="4"/>
        <v>0</v>
      </c>
      <c r="X46" s="55">
        <f t="shared" si="5"/>
        <v>0</v>
      </c>
      <c r="Y46" s="55">
        <f t="shared" si="6"/>
        <v>0</v>
      </c>
      <c r="Z46" s="55">
        <f t="shared" si="7"/>
        <v>0</v>
      </c>
      <c r="AA46" s="111"/>
    </row>
    <row r="47" spans="1:27" ht="21" customHeight="1" x14ac:dyDescent="0.25">
      <c r="C47" s="304"/>
      <c r="D47" s="304"/>
      <c r="E47" s="305"/>
      <c r="F47" s="305"/>
      <c r="G47" s="318"/>
      <c r="H47" s="318"/>
      <c r="I47" s="319"/>
      <c r="J47" s="319">
        <f t="shared" si="0"/>
        <v>0</v>
      </c>
      <c r="L47" s="58"/>
      <c r="M47" s="8">
        <f t="shared" si="1"/>
        <v>0</v>
      </c>
      <c r="N47" s="58"/>
      <c r="O47" s="58"/>
      <c r="P47" s="8">
        <f t="shared" si="2"/>
        <v>18</v>
      </c>
      <c r="Q47" s="59">
        <f t="shared" si="9"/>
        <v>0</v>
      </c>
      <c r="R47" s="59">
        <f t="shared" si="9"/>
        <v>0</v>
      </c>
      <c r="S47" s="59">
        <f t="shared" si="9"/>
        <v>0</v>
      </c>
      <c r="T47" s="59">
        <f t="shared" si="9"/>
        <v>0</v>
      </c>
      <c r="U47" s="59">
        <f t="shared" si="9"/>
        <v>0</v>
      </c>
      <c r="V47" s="55">
        <f t="shared" si="3"/>
        <v>0</v>
      </c>
      <c r="W47" s="55">
        <f t="shared" si="4"/>
        <v>0</v>
      </c>
      <c r="X47" s="55">
        <f t="shared" si="5"/>
        <v>0</v>
      </c>
      <c r="Y47" s="55">
        <f t="shared" si="6"/>
        <v>0</v>
      </c>
      <c r="Z47" s="55">
        <f t="shared" si="7"/>
        <v>0</v>
      </c>
    </row>
    <row r="48" spans="1:27" s="101" customFormat="1" ht="21" customHeight="1" x14ac:dyDescent="0.25">
      <c r="A48" s="103"/>
      <c r="B48" s="8"/>
      <c r="C48" s="304"/>
      <c r="D48" s="304"/>
      <c r="E48" s="305"/>
      <c r="F48" s="305"/>
      <c r="G48" s="318"/>
      <c r="H48" s="318"/>
      <c r="I48" s="319"/>
      <c r="J48" s="319">
        <f t="shared" si="0"/>
        <v>0</v>
      </c>
      <c r="K48" s="100"/>
      <c r="L48" s="58"/>
      <c r="M48" s="8">
        <f t="shared" si="1"/>
        <v>0</v>
      </c>
      <c r="N48" s="58"/>
      <c r="O48" s="58"/>
      <c r="P48" s="8">
        <f t="shared" si="2"/>
        <v>18</v>
      </c>
      <c r="Q48" s="59">
        <f t="shared" si="9"/>
        <v>0</v>
      </c>
      <c r="R48" s="59">
        <f t="shared" si="9"/>
        <v>0</v>
      </c>
      <c r="S48" s="59">
        <f t="shared" si="9"/>
        <v>0</v>
      </c>
      <c r="T48" s="59">
        <f t="shared" si="9"/>
        <v>0</v>
      </c>
      <c r="U48" s="59">
        <f t="shared" si="9"/>
        <v>0</v>
      </c>
      <c r="V48" s="55">
        <f t="shared" si="3"/>
        <v>0</v>
      </c>
      <c r="W48" s="55">
        <f t="shared" si="4"/>
        <v>0</v>
      </c>
      <c r="X48" s="55">
        <f t="shared" si="5"/>
        <v>0</v>
      </c>
      <c r="Y48" s="55">
        <f t="shared" si="6"/>
        <v>0</v>
      </c>
      <c r="Z48" s="55">
        <f t="shared" si="7"/>
        <v>0</v>
      </c>
      <c r="AA48" s="100"/>
    </row>
    <row r="49" spans="1:27" s="112" customFormat="1" ht="21" customHeight="1" x14ac:dyDescent="0.25">
      <c r="A49" s="185"/>
      <c r="B49" s="8"/>
      <c r="C49" s="304"/>
      <c r="D49" s="304"/>
      <c r="E49" s="306"/>
      <c r="F49" s="305"/>
      <c r="G49" s="320"/>
      <c r="H49" s="320"/>
      <c r="I49" s="320"/>
      <c r="J49" s="319">
        <f t="shared" si="0"/>
        <v>0</v>
      </c>
      <c r="K49" s="111"/>
      <c r="L49" s="58"/>
      <c r="M49" s="8">
        <f t="shared" si="1"/>
        <v>0</v>
      </c>
      <c r="N49" s="58"/>
      <c r="O49" s="58"/>
      <c r="P49" s="8">
        <f t="shared" si="2"/>
        <v>18</v>
      </c>
      <c r="Q49" s="59">
        <f t="shared" si="9"/>
        <v>0</v>
      </c>
      <c r="R49" s="59">
        <f t="shared" si="9"/>
        <v>0</v>
      </c>
      <c r="S49" s="59">
        <f t="shared" si="9"/>
        <v>0</v>
      </c>
      <c r="T49" s="59">
        <f t="shared" si="9"/>
        <v>0</v>
      </c>
      <c r="U49" s="59">
        <f t="shared" si="9"/>
        <v>0</v>
      </c>
      <c r="V49" s="55">
        <f t="shared" si="3"/>
        <v>0</v>
      </c>
      <c r="W49" s="55">
        <f t="shared" si="4"/>
        <v>0</v>
      </c>
      <c r="X49" s="55">
        <f t="shared" si="5"/>
        <v>0</v>
      </c>
      <c r="Y49" s="55">
        <f t="shared" si="6"/>
        <v>0</v>
      </c>
      <c r="Z49" s="55">
        <f t="shared" si="7"/>
        <v>0</v>
      </c>
      <c r="AA49" s="111"/>
    </row>
    <row r="50" spans="1:27" s="101" customFormat="1" ht="21" customHeight="1" x14ac:dyDescent="0.25">
      <c r="A50" s="103"/>
      <c r="B50" s="8"/>
      <c r="C50" s="304"/>
      <c r="D50" s="304"/>
      <c r="E50" s="305"/>
      <c r="F50" s="305"/>
      <c r="G50" s="318"/>
      <c r="H50" s="318"/>
      <c r="I50" s="319"/>
      <c r="J50" s="319">
        <f t="shared" si="0"/>
        <v>0</v>
      </c>
      <c r="K50" s="100"/>
      <c r="L50" s="58"/>
      <c r="M50" s="8">
        <f t="shared" si="1"/>
        <v>0</v>
      </c>
      <c r="N50" s="58"/>
      <c r="O50" s="58"/>
      <c r="P50" s="8">
        <f t="shared" si="2"/>
        <v>18</v>
      </c>
      <c r="Q50" s="59">
        <f t="shared" si="9"/>
        <v>0</v>
      </c>
      <c r="R50" s="59">
        <f t="shared" si="9"/>
        <v>0</v>
      </c>
      <c r="S50" s="59">
        <f t="shared" si="9"/>
        <v>0</v>
      </c>
      <c r="T50" s="59">
        <f t="shared" si="9"/>
        <v>0</v>
      </c>
      <c r="U50" s="59">
        <f t="shared" si="9"/>
        <v>0</v>
      </c>
      <c r="V50" s="55">
        <f t="shared" si="3"/>
        <v>0</v>
      </c>
      <c r="W50" s="55">
        <f t="shared" si="4"/>
        <v>0</v>
      </c>
      <c r="X50" s="55">
        <f t="shared" si="5"/>
        <v>0</v>
      </c>
      <c r="Y50" s="55">
        <f t="shared" si="6"/>
        <v>0</v>
      </c>
      <c r="Z50" s="55">
        <f t="shared" si="7"/>
        <v>0</v>
      </c>
      <c r="AA50" s="100"/>
    </row>
    <row r="51" spans="1:27" s="101" customFormat="1" ht="21" customHeight="1" x14ac:dyDescent="0.25">
      <c r="A51" s="103"/>
      <c r="B51" s="8"/>
      <c r="C51" s="304"/>
      <c r="D51" s="304"/>
      <c r="E51" s="305"/>
      <c r="F51" s="305"/>
      <c r="G51" s="318"/>
      <c r="H51" s="318"/>
      <c r="I51" s="319"/>
      <c r="J51" s="319">
        <f t="shared" si="0"/>
        <v>0</v>
      </c>
      <c r="K51" s="100"/>
      <c r="L51" s="58"/>
      <c r="M51" s="8">
        <f t="shared" si="1"/>
        <v>0</v>
      </c>
      <c r="N51" s="58"/>
      <c r="O51" s="58"/>
      <c r="P51" s="8">
        <f t="shared" si="2"/>
        <v>18</v>
      </c>
      <c r="Q51" s="59">
        <f t="shared" si="9"/>
        <v>0</v>
      </c>
      <c r="R51" s="59">
        <f t="shared" si="9"/>
        <v>0</v>
      </c>
      <c r="S51" s="59">
        <f t="shared" si="9"/>
        <v>0</v>
      </c>
      <c r="T51" s="59">
        <f t="shared" si="9"/>
        <v>0</v>
      </c>
      <c r="U51" s="59">
        <f t="shared" si="9"/>
        <v>0</v>
      </c>
      <c r="V51" s="55">
        <f t="shared" si="3"/>
        <v>0</v>
      </c>
      <c r="W51" s="55">
        <f t="shared" si="4"/>
        <v>0</v>
      </c>
      <c r="X51" s="55">
        <f t="shared" si="5"/>
        <v>0</v>
      </c>
      <c r="Y51" s="55">
        <f t="shared" si="6"/>
        <v>0</v>
      </c>
      <c r="Z51" s="55">
        <f t="shared" si="7"/>
        <v>0</v>
      </c>
      <c r="AA51" s="100"/>
    </row>
    <row r="52" spans="1:27" s="101" customFormat="1" ht="21" customHeight="1" x14ac:dyDescent="0.25">
      <c r="A52" s="103"/>
      <c r="B52" s="8"/>
      <c r="C52" s="304"/>
      <c r="D52" s="304"/>
      <c r="E52" s="305"/>
      <c r="F52" s="305"/>
      <c r="G52" s="318"/>
      <c r="H52" s="318"/>
      <c r="I52" s="319"/>
      <c r="J52" s="319">
        <f t="shared" si="0"/>
        <v>0</v>
      </c>
      <c r="K52" s="100"/>
      <c r="L52" s="58"/>
      <c r="M52" s="8">
        <f t="shared" si="1"/>
        <v>0</v>
      </c>
      <c r="N52" s="58"/>
      <c r="O52" s="58"/>
      <c r="P52" s="8">
        <f t="shared" si="2"/>
        <v>18</v>
      </c>
      <c r="Q52" s="59">
        <f t="shared" si="9"/>
        <v>0</v>
      </c>
      <c r="R52" s="59">
        <f t="shared" si="9"/>
        <v>0</v>
      </c>
      <c r="S52" s="59">
        <f t="shared" si="9"/>
        <v>0</v>
      </c>
      <c r="T52" s="59">
        <f t="shared" si="9"/>
        <v>0</v>
      </c>
      <c r="U52" s="59">
        <f t="shared" si="9"/>
        <v>0</v>
      </c>
      <c r="V52" s="55">
        <f t="shared" si="3"/>
        <v>0</v>
      </c>
      <c r="W52" s="55">
        <f t="shared" si="4"/>
        <v>0</v>
      </c>
      <c r="X52" s="55">
        <f t="shared" si="5"/>
        <v>0</v>
      </c>
      <c r="Y52" s="55">
        <f t="shared" si="6"/>
        <v>0</v>
      </c>
      <c r="Z52" s="55">
        <f t="shared" si="7"/>
        <v>0</v>
      </c>
      <c r="AA52" s="100"/>
    </row>
    <row r="53" spans="1:27" ht="21" customHeight="1" x14ac:dyDescent="0.25">
      <c r="C53" s="304"/>
      <c r="D53" s="304"/>
      <c r="E53" s="305"/>
      <c r="F53" s="305"/>
      <c r="G53" s="318"/>
      <c r="H53" s="318"/>
      <c r="I53" s="319"/>
      <c r="J53" s="319">
        <f t="shared" si="0"/>
        <v>0</v>
      </c>
      <c r="L53" s="58"/>
      <c r="M53" s="8">
        <f t="shared" si="1"/>
        <v>0</v>
      </c>
      <c r="N53" s="58"/>
      <c r="O53" s="58"/>
      <c r="P53" s="8">
        <f t="shared" si="2"/>
        <v>18</v>
      </c>
      <c r="Q53" s="59">
        <f t="shared" si="9"/>
        <v>0</v>
      </c>
      <c r="R53" s="59">
        <f t="shared" si="9"/>
        <v>0</v>
      </c>
      <c r="S53" s="59">
        <f t="shared" si="9"/>
        <v>0</v>
      </c>
      <c r="T53" s="59">
        <f t="shared" si="9"/>
        <v>0</v>
      </c>
      <c r="U53" s="59">
        <f t="shared" si="9"/>
        <v>0</v>
      </c>
      <c r="V53" s="55">
        <f t="shared" si="3"/>
        <v>0</v>
      </c>
      <c r="W53" s="55">
        <f t="shared" si="4"/>
        <v>0</v>
      </c>
      <c r="X53" s="55">
        <f t="shared" si="5"/>
        <v>0</v>
      </c>
      <c r="Y53" s="55">
        <f t="shared" si="6"/>
        <v>0</v>
      </c>
      <c r="Z53" s="55">
        <f t="shared" si="7"/>
        <v>0</v>
      </c>
    </row>
    <row r="54" spans="1:27" ht="21" customHeight="1" x14ac:dyDescent="0.25">
      <c r="C54" s="304"/>
      <c r="D54" s="304"/>
      <c r="E54" s="304"/>
      <c r="F54" s="305"/>
      <c r="G54" s="318"/>
      <c r="H54" s="318"/>
      <c r="I54" s="319"/>
      <c r="J54" s="319">
        <f t="shared" si="0"/>
        <v>0</v>
      </c>
      <c r="L54" s="58"/>
      <c r="M54" s="8">
        <f t="shared" si="1"/>
        <v>0</v>
      </c>
      <c r="N54" s="58"/>
      <c r="O54" s="58"/>
      <c r="P54" s="8">
        <f t="shared" si="2"/>
        <v>18</v>
      </c>
      <c r="Q54" s="59">
        <f t="shared" si="9"/>
        <v>0</v>
      </c>
      <c r="R54" s="59">
        <f t="shared" si="9"/>
        <v>0</v>
      </c>
      <c r="S54" s="59">
        <f t="shared" si="9"/>
        <v>0</v>
      </c>
      <c r="T54" s="59">
        <f t="shared" si="9"/>
        <v>0</v>
      </c>
      <c r="U54" s="59">
        <f t="shared" si="9"/>
        <v>0</v>
      </c>
      <c r="V54" s="55">
        <f t="shared" si="3"/>
        <v>0</v>
      </c>
      <c r="W54" s="55">
        <f t="shared" si="4"/>
        <v>0</v>
      </c>
      <c r="X54" s="55">
        <f t="shared" si="5"/>
        <v>0</v>
      </c>
      <c r="Y54" s="55">
        <f t="shared" si="6"/>
        <v>0</v>
      </c>
      <c r="Z54" s="55">
        <f t="shared" si="7"/>
        <v>0</v>
      </c>
    </row>
    <row r="55" spans="1:27" ht="21" customHeight="1" x14ac:dyDescent="0.25">
      <c r="C55" s="304"/>
      <c r="D55" s="304"/>
      <c r="E55" s="305"/>
      <c r="F55" s="305"/>
      <c r="G55" s="318"/>
      <c r="H55" s="318"/>
      <c r="I55" s="319"/>
      <c r="J55" s="319">
        <f t="shared" si="0"/>
        <v>0</v>
      </c>
      <c r="L55" s="58"/>
      <c r="M55" s="8">
        <f t="shared" si="1"/>
        <v>0</v>
      </c>
      <c r="N55" s="58"/>
      <c r="O55" s="58"/>
      <c r="P55" s="8">
        <f t="shared" si="2"/>
        <v>18</v>
      </c>
      <c r="Q55" s="59">
        <f t="shared" si="9"/>
        <v>0</v>
      </c>
      <c r="R55" s="59">
        <f t="shared" si="9"/>
        <v>0</v>
      </c>
      <c r="S55" s="59">
        <f t="shared" si="9"/>
        <v>0</v>
      </c>
      <c r="T55" s="59">
        <f t="shared" si="9"/>
        <v>0</v>
      </c>
      <c r="U55" s="59">
        <f t="shared" si="9"/>
        <v>0</v>
      </c>
      <c r="V55" s="55">
        <f t="shared" si="3"/>
        <v>0</v>
      </c>
      <c r="W55" s="55">
        <f t="shared" si="4"/>
        <v>0</v>
      </c>
      <c r="X55" s="55">
        <f t="shared" si="5"/>
        <v>0</v>
      </c>
      <c r="Y55" s="55">
        <f t="shared" si="6"/>
        <v>0</v>
      </c>
      <c r="Z55" s="55">
        <f t="shared" si="7"/>
        <v>0</v>
      </c>
    </row>
    <row r="56" spans="1:27" ht="21" customHeight="1" x14ac:dyDescent="0.25">
      <c r="C56" s="304"/>
      <c r="D56" s="304"/>
      <c r="E56" s="305"/>
      <c r="F56" s="305"/>
      <c r="G56" s="318"/>
      <c r="H56" s="318"/>
      <c r="I56" s="319"/>
      <c r="J56" s="319">
        <f t="shared" si="0"/>
        <v>0</v>
      </c>
      <c r="L56" s="58"/>
      <c r="M56" s="8">
        <f t="shared" si="1"/>
        <v>0</v>
      </c>
      <c r="N56" s="58"/>
      <c r="O56" s="58"/>
      <c r="P56" s="8">
        <f t="shared" si="2"/>
        <v>18</v>
      </c>
      <c r="Q56" s="59">
        <f t="shared" si="9"/>
        <v>0</v>
      </c>
      <c r="R56" s="59">
        <f t="shared" si="9"/>
        <v>0</v>
      </c>
      <c r="S56" s="59">
        <f t="shared" si="9"/>
        <v>0</v>
      </c>
      <c r="T56" s="59">
        <f t="shared" si="9"/>
        <v>0</v>
      </c>
      <c r="U56" s="59">
        <f t="shared" si="9"/>
        <v>0</v>
      </c>
      <c r="V56" s="55">
        <f t="shared" si="3"/>
        <v>0</v>
      </c>
      <c r="W56" s="55">
        <f t="shared" si="4"/>
        <v>0</v>
      </c>
      <c r="X56" s="55">
        <f t="shared" si="5"/>
        <v>0</v>
      </c>
      <c r="Y56" s="55">
        <f t="shared" si="6"/>
        <v>0</v>
      </c>
      <c r="Z56" s="55">
        <f t="shared" si="7"/>
        <v>0</v>
      </c>
    </row>
    <row r="57" spans="1:27" ht="21" customHeight="1" x14ac:dyDescent="0.25">
      <c r="C57" s="304"/>
      <c r="D57" s="304"/>
      <c r="E57" s="305"/>
      <c r="F57" s="305"/>
      <c r="G57" s="318"/>
      <c r="H57" s="318"/>
      <c r="I57" s="319"/>
      <c r="J57" s="319">
        <f t="shared" si="0"/>
        <v>0</v>
      </c>
      <c r="L57" s="58"/>
      <c r="M57" s="8">
        <f t="shared" si="1"/>
        <v>0</v>
      </c>
      <c r="N57" s="58"/>
      <c r="O57" s="58"/>
      <c r="P57" s="8">
        <f t="shared" si="2"/>
        <v>18</v>
      </c>
      <c r="Q57" s="59">
        <f t="shared" si="9"/>
        <v>0</v>
      </c>
      <c r="R57" s="59">
        <f t="shared" si="9"/>
        <v>0</v>
      </c>
      <c r="S57" s="59">
        <f t="shared" si="9"/>
        <v>0</v>
      </c>
      <c r="T57" s="59">
        <f t="shared" si="9"/>
        <v>0</v>
      </c>
      <c r="U57" s="59">
        <f t="shared" si="9"/>
        <v>0</v>
      </c>
      <c r="V57" s="55">
        <f t="shared" si="3"/>
        <v>0</v>
      </c>
      <c r="W57" s="55">
        <f t="shared" si="4"/>
        <v>0</v>
      </c>
      <c r="X57" s="55">
        <f t="shared" si="5"/>
        <v>0</v>
      </c>
      <c r="Y57" s="55">
        <f t="shared" si="6"/>
        <v>0</v>
      </c>
      <c r="Z57" s="55">
        <f t="shared" si="7"/>
        <v>0</v>
      </c>
    </row>
    <row r="58" spans="1:27" ht="21" customHeight="1" x14ac:dyDescent="0.25">
      <c r="C58" s="304"/>
      <c r="D58" s="304"/>
      <c r="E58" s="305"/>
      <c r="F58" s="305"/>
      <c r="G58" s="318"/>
      <c r="H58" s="318"/>
      <c r="I58" s="319"/>
      <c r="J58" s="319">
        <f t="shared" si="0"/>
        <v>0</v>
      </c>
      <c r="L58" s="58"/>
      <c r="M58" s="8">
        <f t="shared" si="1"/>
        <v>0</v>
      </c>
      <c r="N58" s="58"/>
      <c r="O58" s="58"/>
      <c r="P58" s="8">
        <f t="shared" si="2"/>
        <v>18</v>
      </c>
      <c r="Q58" s="59">
        <f t="shared" ref="Q58:U73" si="10">IFERROR(IF(AND((Q$194-$P58)/$M58&gt;0,(Q$194-$P58)/$M58&lt;1),(Q$194-$P58)/$M58,IF((Q$194-$P58)/$M58&gt;0,1,0)),0)</f>
        <v>0</v>
      </c>
      <c r="R58" s="59">
        <f t="shared" si="10"/>
        <v>0</v>
      </c>
      <c r="S58" s="59">
        <f t="shared" si="10"/>
        <v>0</v>
      </c>
      <c r="T58" s="59">
        <f t="shared" si="10"/>
        <v>0</v>
      </c>
      <c r="U58" s="59">
        <f t="shared" si="10"/>
        <v>0</v>
      </c>
      <c r="V58" s="55">
        <f t="shared" si="3"/>
        <v>0</v>
      </c>
      <c r="W58" s="55">
        <f t="shared" si="4"/>
        <v>0</v>
      </c>
      <c r="X58" s="55">
        <f t="shared" si="5"/>
        <v>0</v>
      </c>
      <c r="Y58" s="55">
        <f t="shared" si="6"/>
        <v>0</v>
      </c>
      <c r="Z58" s="55">
        <f t="shared" si="7"/>
        <v>0</v>
      </c>
    </row>
    <row r="59" spans="1:27" ht="21" customHeight="1" x14ac:dyDescent="0.25">
      <c r="C59" s="304"/>
      <c r="D59" s="304"/>
      <c r="E59" s="305"/>
      <c r="F59" s="305"/>
      <c r="G59" s="318"/>
      <c r="H59" s="318"/>
      <c r="I59" s="319"/>
      <c r="J59" s="319">
        <f t="shared" si="0"/>
        <v>0</v>
      </c>
      <c r="L59" s="58"/>
      <c r="M59" s="8">
        <f t="shared" si="1"/>
        <v>0</v>
      </c>
      <c r="N59" s="58"/>
      <c r="O59" s="58"/>
      <c r="P59" s="8">
        <f t="shared" si="2"/>
        <v>18</v>
      </c>
      <c r="Q59" s="59">
        <f t="shared" si="10"/>
        <v>0</v>
      </c>
      <c r="R59" s="59">
        <f t="shared" si="10"/>
        <v>0</v>
      </c>
      <c r="S59" s="59">
        <f t="shared" si="10"/>
        <v>0</v>
      </c>
      <c r="T59" s="59">
        <f t="shared" si="10"/>
        <v>0</v>
      </c>
      <c r="U59" s="59">
        <f t="shared" si="10"/>
        <v>0</v>
      </c>
      <c r="V59" s="55">
        <f t="shared" si="3"/>
        <v>0</v>
      </c>
      <c r="W59" s="55">
        <f t="shared" si="4"/>
        <v>0</v>
      </c>
      <c r="X59" s="55">
        <f t="shared" si="5"/>
        <v>0</v>
      </c>
      <c r="Y59" s="55">
        <f t="shared" si="6"/>
        <v>0</v>
      </c>
      <c r="Z59" s="55">
        <f t="shared" si="7"/>
        <v>0</v>
      </c>
    </row>
    <row r="60" spans="1:27" ht="21" customHeight="1" x14ac:dyDescent="0.25">
      <c r="C60" s="304"/>
      <c r="D60" s="304"/>
      <c r="E60" s="305"/>
      <c r="F60" s="305"/>
      <c r="G60" s="318"/>
      <c r="H60" s="318"/>
      <c r="I60" s="319"/>
      <c r="J60" s="319">
        <f t="shared" si="0"/>
        <v>0</v>
      </c>
      <c r="L60" s="58"/>
      <c r="M60" s="8">
        <f t="shared" si="1"/>
        <v>0</v>
      </c>
      <c r="N60" s="58"/>
      <c r="O60" s="58"/>
      <c r="P60" s="8">
        <f t="shared" si="2"/>
        <v>18</v>
      </c>
      <c r="Q60" s="59">
        <f t="shared" si="10"/>
        <v>0</v>
      </c>
      <c r="R60" s="59">
        <f t="shared" si="10"/>
        <v>0</v>
      </c>
      <c r="S60" s="59">
        <f t="shared" si="10"/>
        <v>0</v>
      </c>
      <c r="T60" s="59">
        <f t="shared" si="10"/>
        <v>0</v>
      </c>
      <c r="U60" s="59">
        <f t="shared" si="10"/>
        <v>0</v>
      </c>
      <c r="V60" s="55">
        <f t="shared" si="3"/>
        <v>0</v>
      </c>
      <c r="W60" s="55">
        <f t="shared" si="4"/>
        <v>0</v>
      </c>
      <c r="X60" s="55">
        <f t="shared" si="5"/>
        <v>0</v>
      </c>
      <c r="Y60" s="55">
        <f t="shared" si="6"/>
        <v>0</v>
      </c>
      <c r="Z60" s="55">
        <f t="shared" si="7"/>
        <v>0</v>
      </c>
    </row>
    <row r="61" spans="1:27" ht="21" customHeight="1" x14ac:dyDescent="0.25">
      <c r="C61" s="304"/>
      <c r="D61" s="304"/>
      <c r="E61" s="305"/>
      <c r="F61" s="305"/>
      <c r="G61" s="318"/>
      <c r="H61" s="318"/>
      <c r="I61" s="319"/>
      <c r="J61" s="319">
        <f t="shared" si="0"/>
        <v>0</v>
      </c>
      <c r="L61" s="58"/>
      <c r="M61" s="8">
        <f t="shared" si="1"/>
        <v>0</v>
      </c>
      <c r="N61" s="58"/>
      <c r="O61" s="58"/>
      <c r="P61" s="8">
        <f t="shared" si="2"/>
        <v>18</v>
      </c>
      <c r="Q61" s="59">
        <f t="shared" si="10"/>
        <v>0</v>
      </c>
      <c r="R61" s="59">
        <f t="shared" si="10"/>
        <v>0</v>
      </c>
      <c r="S61" s="59">
        <f t="shared" si="10"/>
        <v>0</v>
      </c>
      <c r="T61" s="59">
        <f t="shared" si="10"/>
        <v>0</v>
      </c>
      <c r="U61" s="59">
        <f t="shared" si="10"/>
        <v>0</v>
      </c>
      <c r="V61" s="55">
        <f t="shared" si="3"/>
        <v>0</v>
      </c>
      <c r="W61" s="55">
        <f t="shared" si="4"/>
        <v>0</v>
      </c>
      <c r="X61" s="55">
        <f t="shared" si="5"/>
        <v>0</v>
      </c>
      <c r="Y61" s="55">
        <f t="shared" si="6"/>
        <v>0</v>
      </c>
      <c r="Z61" s="55">
        <f t="shared" si="7"/>
        <v>0</v>
      </c>
    </row>
    <row r="62" spans="1:27" ht="21" customHeight="1" x14ac:dyDescent="0.25">
      <c r="C62" s="304"/>
      <c r="D62" s="304"/>
      <c r="E62" s="305"/>
      <c r="F62" s="305"/>
      <c r="G62" s="318"/>
      <c r="H62" s="318"/>
      <c r="I62" s="319"/>
      <c r="J62" s="319">
        <f t="shared" si="0"/>
        <v>0</v>
      </c>
      <c r="L62" s="58"/>
      <c r="M62" s="8">
        <f t="shared" si="1"/>
        <v>0</v>
      </c>
      <c r="N62" s="58"/>
      <c r="O62" s="58"/>
      <c r="P62" s="8">
        <f t="shared" si="2"/>
        <v>18</v>
      </c>
      <c r="Q62" s="59">
        <f t="shared" si="10"/>
        <v>0</v>
      </c>
      <c r="R62" s="59">
        <f t="shared" si="10"/>
        <v>0</v>
      </c>
      <c r="S62" s="59">
        <f t="shared" si="10"/>
        <v>0</v>
      </c>
      <c r="T62" s="59">
        <f t="shared" si="10"/>
        <v>0</v>
      </c>
      <c r="U62" s="59">
        <f t="shared" si="10"/>
        <v>0</v>
      </c>
      <c r="V62" s="55">
        <f t="shared" si="3"/>
        <v>0</v>
      </c>
      <c r="W62" s="55">
        <f t="shared" si="4"/>
        <v>0</v>
      </c>
      <c r="X62" s="55">
        <f t="shared" si="5"/>
        <v>0</v>
      </c>
      <c r="Y62" s="55">
        <f t="shared" si="6"/>
        <v>0</v>
      </c>
      <c r="Z62" s="55">
        <f t="shared" si="7"/>
        <v>0</v>
      </c>
    </row>
    <row r="63" spans="1:27" ht="21" customHeight="1" x14ac:dyDescent="0.25">
      <c r="C63" s="304"/>
      <c r="E63" s="305"/>
      <c r="F63" s="305"/>
      <c r="G63" s="318"/>
      <c r="H63" s="318"/>
      <c r="I63" s="319"/>
      <c r="J63" s="319">
        <f t="shared" si="0"/>
        <v>0</v>
      </c>
      <c r="L63" s="58"/>
      <c r="M63" s="8">
        <f t="shared" si="1"/>
        <v>0</v>
      </c>
      <c r="N63" s="58"/>
      <c r="O63" s="58"/>
      <c r="P63" s="8">
        <f t="shared" si="2"/>
        <v>18</v>
      </c>
      <c r="Q63" s="59">
        <f t="shared" si="10"/>
        <v>0</v>
      </c>
      <c r="R63" s="59">
        <f t="shared" si="10"/>
        <v>0</v>
      </c>
      <c r="S63" s="59">
        <f t="shared" si="10"/>
        <v>0</v>
      </c>
      <c r="T63" s="59">
        <f t="shared" si="10"/>
        <v>0</v>
      </c>
      <c r="U63" s="59">
        <f t="shared" si="10"/>
        <v>0</v>
      </c>
      <c r="V63" s="55">
        <f t="shared" si="3"/>
        <v>0</v>
      </c>
      <c r="W63" s="55">
        <f t="shared" si="4"/>
        <v>0</v>
      </c>
      <c r="X63" s="55">
        <f t="shared" si="5"/>
        <v>0</v>
      </c>
      <c r="Y63" s="55">
        <f t="shared" si="6"/>
        <v>0</v>
      </c>
      <c r="Z63" s="55">
        <f t="shared" si="7"/>
        <v>0</v>
      </c>
    </row>
    <row r="64" spans="1:27" ht="21" customHeight="1" x14ac:dyDescent="0.25">
      <c r="C64" s="304"/>
      <c r="E64" s="305"/>
      <c r="F64" s="305"/>
      <c r="G64" s="319"/>
      <c r="H64" s="318"/>
      <c r="I64" s="319"/>
      <c r="J64" s="319">
        <f t="shared" si="0"/>
        <v>0</v>
      </c>
      <c r="L64" s="58"/>
      <c r="M64" s="8">
        <f t="shared" si="1"/>
        <v>0</v>
      </c>
      <c r="N64" s="58"/>
      <c r="O64" s="58"/>
      <c r="P64" s="8">
        <f t="shared" si="2"/>
        <v>18</v>
      </c>
      <c r="Q64" s="59">
        <f t="shared" si="10"/>
        <v>0</v>
      </c>
      <c r="R64" s="59">
        <f t="shared" si="10"/>
        <v>0</v>
      </c>
      <c r="S64" s="59">
        <f t="shared" si="10"/>
        <v>0</v>
      </c>
      <c r="T64" s="59">
        <f t="shared" si="10"/>
        <v>0</v>
      </c>
      <c r="U64" s="59">
        <f t="shared" si="10"/>
        <v>0</v>
      </c>
      <c r="V64" s="55">
        <f t="shared" si="3"/>
        <v>0</v>
      </c>
      <c r="W64" s="55">
        <f t="shared" si="4"/>
        <v>0</v>
      </c>
      <c r="X64" s="55">
        <f t="shared" si="5"/>
        <v>0</v>
      </c>
      <c r="Y64" s="55">
        <f t="shared" si="6"/>
        <v>0</v>
      </c>
      <c r="Z64" s="55">
        <f t="shared" si="7"/>
        <v>0</v>
      </c>
    </row>
    <row r="65" spans="1:27" ht="21" customHeight="1" x14ac:dyDescent="0.25">
      <c r="C65" s="304"/>
      <c r="E65" s="305"/>
      <c r="F65" s="305"/>
      <c r="G65" s="318"/>
      <c r="H65" s="318"/>
      <c r="I65" s="319"/>
      <c r="J65" s="319">
        <f t="shared" si="0"/>
        <v>0</v>
      </c>
      <c r="L65" s="58"/>
      <c r="M65" s="8">
        <f t="shared" si="1"/>
        <v>0</v>
      </c>
      <c r="N65" s="58"/>
      <c r="O65" s="58"/>
      <c r="P65" s="8">
        <f t="shared" si="2"/>
        <v>18</v>
      </c>
      <c r="Q65" s="59">
        <f t="shared" si="10"/>
        <v>0</v>
      </c>
      <c r="R65" s="59">
        <f t="shared" si="10"/>
        <v>0</v>
      </c>
      <c r="S65" s="59">
        <f t="shared" si="10"/>
        <v>0</v>
      </c>
      <c r="T65" s="59">
        <f t="shared" si="10"/>
        <v>0</v>
      </c>
      <c r="U65" s="59">
        <f t="shared" si="10"/>
        <v>0</v>
      </c>
      <c r="V65" s="55">
        <f t="shared" si="3"/>
        <v>0</v>
      </c>
      <c r="W65" s="55">
        <f t="shared" si="4"/>
        <v>0</v>
      </c>
      <c r="X65" s="55">
        <f t="shared" si="5"/>
        <v>0</v>
      </c>
      <c r="Y65" s="55">
        <f t="shared" si="6"/>
        <v>0</v>
      </c>
      <c r="Z65" s="55">
        <f t="shared" si="7"/>
        <v>0</v>
      </c>
    </row>
    <row r="66" spans="1:27" ht="21" customHeight="1" x14ac:dyDescent="0.25">
      <c r="C66" s="304"/>
      <c r="E66" s="305"/>
      <c r="F66" s="305"/>
      <c r="G66" s="318"/>
      <c r="H66" s="318"/>
      <c r="I66" s="319"/>
      <c r="J66" s="319">
        <f t="shared" si="0"/>
        <v>0</v>
      </c>
      <c r="L66" s="58"/>
      <c r="M66" s="8">
        <f t="shared" si="1"/>
        <v>0</v>
      </c>
      <c r="N66" s="58"/>
      <c r="O66" s="58"/>
      <c r="P66" s="8">
        <f t="shared" si="2"/>
        <v>18</v>
      </c>
      <c r="Q66" s="59">
        <f t="shared" si="10"/>
        <v>0</v>
      </c>
      <c r="R66" s="59">
        <f t="shared" si="10"/>
        <v>0</v>
      </c>
      <c r="S66" s="59">
        <f t="shared" si="10"/>
        <v>0</v>
      </c>
      <c r="T66" s="59">
        <f t="shared" si="10"/>
        <v>0</v>
      </c>
      <c r="U66" s="59">
        <f t="shared" si="10"/>
        <v>0</v>
      </c>
      <c r="V66" s="55">
        <f t="shared" si="3"/>
        <v>0</v>
      </c>
      <c r="W66" s="55">
        <f t="shared" si="4"/>
        <v>0</v>
      </c>
      <c r="X66" s="55">
        <f t="shared" si="5"/>
        <v>0</v>
      </c>
      <c r="Y66" s="55">
        <f t="shared" si="6"/>
        <v>0</v>
      </c>
      <c r="Z66" s="55">
        <f t="shared" si="7"/>
        <v>0</v>
      </c>
    </row>
    <row r="67" spans="1:27" ht="21" customHeight="1" x14ac:dyDescent="0.25">
      <c r="C67" s="304"/>
      <c r="E67" s="305"/>
      <c r="F67" s="305"/>
      <c r="G67" s="318"/>
      <c r="H67" s="318"/>
      <c r="I67" s="319"/>
      <c r="J67" s="319">
        <f t="shared" si="0"/>
        <v>0</v>
      </c>
      <c r="L67" s="58"/>
      <c r="M67" s="8">
        <f t="shared" si="1"/>
        <v>0</v>
      </c>
      <c r="N67" s="58"/>
      <c r="O67" s="58"/>
      <c r="P67" s="8">
        <f t="shared" si="2"/>
        <v>18</v>
      </c>
      <c r="Q67" s="59">
        <f t="shared" si="10"/>
        <v>0</v>
      </c>
      <c r="R67" s="59">
        <f t="shared" si="10"/>
        <v>0</v>
      </c>
      <c r="S67" s="59">
        <f t="shared" si="10"/>
        <v>0</v>
      </c>
      <c r="T67" s="59">
        <f t="shared" si="10"/>
        <v>0</v>
      </c>
      <c r="U67" s="59">
        <f t="shared" si="10"/>
        <v>0</v>
      </c>
      <c r="V67" s="55">
        <f t="shared" si="3"/>
        <v>0</v>
      </c>
      <c r="W67" s="55">
        <f t="shared" si="4"/>
        <v>0</v>
      </c>
      <c r="X67" s="55">
        <f t="shared" si="5"/>
        <v>0</v>
      </c>
      <c r="Y67" s="55">
        <f t="shared" si="6"/>
        <v>0</v>
      </c>
      <c r="Z67" s="55">
        <f t="shared" si="7"/>
        <v>0</v>
      </c>
    </row>
    <row r="68" spans="1:27" ht="21" customHeight="1" x14ac:dyDescent="0.25">
      <c r="C68" s="304"/>
      <c r="D68" s="189"/>
      <c r="E68" s="305"/>
      <c r="F68" s="305"/>
      <c r="G68" s="318"/>
      <c r="H68" s="318"/>
      <c r="I68" s="319"/>
      <c r="J68" s="319">
        <f t="shared" si="0"/>
        <v>0</v>
      </c>
      <c r="L68" s="58"/>
      <c r="M68" s="8">
        <f t="shared" si="1"/>
        <v>0</v>
      </c>
      <c r="N68" s="58"/>
      <c r="O68" s="58"/>
      <c r="P68" s="8">
        <f t="shared" si="2"/>
        <v>18</v>
      </c>
      <c r="Q68" s="59">
        <f t="shared" si="10"/>
        <v>0</v>
      </c>
      <c r="R68" s="59">
        <f t="shared" si="10"/>
        <v>0</v>
      </c>
      <c r="S68" s="59">
        <f t="shared" si="10"/>
        <v>0</v>
      </c>
      <c r="T68" s="59">
        <f t="shared" si="10"/>
        <v>0</v>
      </c>
      <c r="U68" s="59">
        <f t="shared" si="10"/>
        <v>0</v>
      </c>
      <c r="V68" s="55">
        <f t="shared" si="3"/>
        <v>0</v>
      </c>
      <c r="W68" s="55">
        <f t="shared" si="4"/>
        <v>0</v>
      </c>
      <c r="X68" s="55">
        <f t="shared" si="5"/>
        <v>0</v>
      </c>
      <c r="Y68" s="55">
        <f t="shared" si="6"/>
        <v>0</v>
      </c>
      <c r="Z68" s="55">
        <f t="shared" si="7"/>
        <v>0</v>
      </c>
    </row>
    <row r="69" spans="1:27" ht="21" customHeight="1" x14ac:dyDescent="0.25">
      <c r="C69" s="304"/>
      <c r="E69" s="305"/>
      <c r="F69" s="305"/>
      <c r="G69" s="318"/>
      <c r="H69" s="318"/>
      <c r="I69" s="319"/>
      <c r="J69" s="319">
        <f t="shared" si="0"/>
        <v>0</v>
      </c>
      <c r="L69" s="58"/>
      <c r="M69" s="8">
        <f t="shared" si="1"/>
        <v>0</v>
      </c>
      <c r="N69" s="58"/>
      <c r="O69" s="58"/>
      <c r="P69" s="8">
        <f t="shared" si="2"/>
        <v>18</v>
      </c>
      <c r="Q69" s="59">
        <f t="shared" si="10"/>
        <v>0</v>
      </c>
      <c r="R69" s="59">
        <f t="shared" si="10"/>
        <v>0</v>
      </c>
      <c r="S69" s="59">
        <f t="shared" si="10"/>
        <v>0</v>
      </c>
      <c r="T69" s="59">
        <f t="shared" si="10"/>
        <v>0</v>
      </c>
      <c r="U69" s="59">
        <f t="shared" si="10"/>
        <v>0</v>
      </c>
      <c r="V69" s="55">
        <f t="shared" si="3"/>
        <v>0</v>
      </c>
      <c r="W69" s="55">
        <f t="shared" si="4"/>
        <v>0</v>
      </c>
      <c r="X69" s="55">
        <f t="shared" si="5"/>
        <v>0</v>
      </c>
      <c r="Y69" s="55">
        <f t="shared" si="6"/>
        <v>0</v>
      </c>
      <c r="Z69" s="55">
        <f t="shared" si="7"/>
        <v>0</v>
      </c>
    </row>
    <row r="70" spans="1:27" ht="21" customHeight="1" x14ac:dyDescent="0.25">
      <c r="C70" s="304"/>
      <c r="E70" s="305"/>
      <c r="F70" s="305"/>
      <c r="G70" s="318"/>
      <c r="H70" s="318"/>
      <c r="I70" s="319"/>
      <c r="J70" s="319">
        <f t="shared" si="0"/>
        <v>0</v>
      </c>
      <c r="L70" s="58"/>
      <c r="M70" s="8">
        <f t="shared" si="1"/>
        <v>0</v>
      </c>
      <c r="N70" s="58"/>
      <c r="O70" s="58"/>
      <c r="P70" s="8">
        <f t="shared" si="2"/>
        <v>18</v>
      </c>
      <c r="Q70" s="59">
        <f t="shared" si="10"/>
        <v>0</v>
      </c>
      <c r="R70" s="59">
        <f t="shared" si="10"/>
        <v>0</v>
      </c>
      <c r="S70" s="59">
        <f t="shared" si="10"/>
        <v>0</v>
      </c>
      <c r="T70" s="59">
        <f t="shared" si="10"/>
        <v>0</v>
      </c>
      <c r="U70" s="59">
        <f t="shared" si="10"/>
        <v>0</v>
      </c>
      <c r="V70" s="55">
        <f t="shared" si="3"/>
        <v>0</v>
      </c>
      <c r="W70" s="55">
        <f t="shared" si="4"/>
        <v>0</v>
      </c>
      <c r="X70" s="55">
        <f t="shared" si="5"/>
        <v>0</v>
      </c>
      <c r="Y70" s="55">
        <f t="shared" si="6"/>
        <v>0</v>
      </c>
      <c r="Z70" s="55">
        <f t="shared" si="7"/>
        <v>0</v>
      </c>
    </row>
    <row r="71" spans="1:27" ht="21" customHeight="1" x14ac:dyDescent="0.25">
      <c r="C71" s="304"/>
      <c r="E71" s="305"/>
      <c r="F71" s="305"/>
      <c r="G71" s="319"/>
      <c r="H71" s="318"/>
      <c r="I71" s="319"/>
      <c r="J71" s="319">
        <f t="shared" si="0"/>
        <v>0</v>
      </c>
      <c r="L71" s="58"/>
      <c r="M71" s="8">
        <f t="shared" si="1"/>
        <v>0</v>
      </c>
      <c r="N71" s="58"/>
      <c r="O71" s="58"/>
      <c r="P71" s="8">
        <f t="shared" si="2"/>
        <v>18</v>
      </c>
      <c r="Q71" s="59">
        <f t="shared" si="10"/>
        <v>0</v>
      </c>
      <c r="R71" s="59">
        <f t="shared" si="10"/>
        <v>0</v>
      </c>
      <c r="S71" s="59">
        <f t="shared" si="10"/>
        <v>0</v>
      </c>
      <c r="T71" s="59">
        <f t="shared" si="10"/>
        <v>0</v>
      </c>
      <c r="U71" s="59">
        <f t="shared" si="10"/>
        <v>0</v>
      </c>
      <c r="V71" s="55">
        <f t="shared" si="3"/>
        <v>0</v>
      </c>
      <c r="W71" s="55">
        <f t="shared" si="4"/>
        <v>0</v>
      </c>
      <c r="X71" s="55">
        <f t="shared" si="5"/>
        <v>0</v>
      </c>
      <c r="Y71" s="55">
        <f t="shared" si="6"/>
        <v>0</v>
      </c>
      <c r="Z71" s="55">
        <f t="shared" si="7"/>
        <v>0</v>
      </c>
    </row>
    <row r="72" spans="1:27" ht="21" customHeight="1" x14ac:dyDescent="0.25">
      <c r="C72" s="304"/>
      <c r="E72" s="305"/>
      <c r="F72" s="305"/>
      <c r="G72" s="318"/>
      <c r="H72" s="318"/>
      <c r="I72" s="319"/>
      <c r="J72" s="319">
        <f t="shared" si="0"/>
        <v>0</v>
      </c>
      <c r="L72" s="58"/>
      <c r="M72" s="8">
        <f t="shared" si="1"/>
        <v>0</v>
      </c>
      <c r="N72" s="58"/>
      <c r="O72" s="58"/>
      <c r="P72" s="8">
        <f t="shared" si="2"/>
        <v>18</v>
      </c>
      <c r="Q72" s="59">
        <f t="shared" si="10"/>
        <v>0</v>
      </c>
      <c r="R72" s="59">
        <f t="shared" si="10"/>
        <v>0</v>
      </c>
      <c r="S72" s="59">
        <f t="shared" si="10"/>
        <v>0</v>
      </c>
      <c r="T72" s="59">
        <f t="shared" si="10"/>
        <v>0</v>
      </c>
      <c r="U72" s="59">
        <f t="shared" si="10"/>
        <v>0</v>
      </c>
      <c r="V72" s="55">
        <f t="shared" si="3"/>
        <v>0</v>
      </c>
      <c r="W72" s="55">
        <f t="shared" si="4"/>
        <v>0</v>
      </c>
      <c r="X72" s="55">
        <f t="shared" si="5"/>
        <v>0</v>
      </c>
      <c r="Y72" s="55">
        <f t="shared" si="6"/>
        <v>0</v>
      </c>
      <c r="Z72" s="55">
        <f t="shared" si="7"/>
        <v>0</v>
      </c>
    </row>
    <row r="73" spans="1:27" ht="21" customHeight="1" x14ac:dyDescent="0.25">
      <c r="C73" s="304"/>
      <c r="E73" s="305"/>
      <c r="F73" s="305"/>
      <c r="G73" s="318"/>
      <c r="H73" s="318"/>
      <c r="I73" s="319"/>
      <c r="J73" s="319">
        <f t="shared" si="0"/>
        <v>0</v>
      </c>
      <c r="L73" s="58"/>
      <c r="M73" s="8">
        <f t="shared" si="1"/>
        <v>0</v>
      </c>
      <c r="N73" s="58"/>
      <c r="O73" s="58"/>
      <c r="P73" s="8">
        <f t="shared" si="2"/>
        <v>18</v>
      </c>
      <c r="Q73" s="59">
        <f t="shared" si="10"/>
        <v>0</v>
      </c>
      <c r="R73" s="59">
        <f t="shared" si="10"/>
        <v>0</v>
      </c>
      <c r="S73" s="59">
        <f t="shared" si="10"/>
        <v>0</v>
      </c>
      <c r="T73" s="59">
        <f t="shared" si="10"/>
        <v>0</v>
      </c>
      <c r="U73" s="59">
        <f t="shared" si="10"/>
        <v>0</v>
      </c>
      <c r="V73" s="55">
        <f t="shared" si="3"/>
        <v>0</v>
      </c>
      <c r="W73" s="55">
        <f t="shared" si="4"/>
        <v>0</v>
      </c>
      <c r="X73" s="55">
        <f t="shared" si="5"/>
        <v>0</v>
      </c>
      <c r="Y73" s="55">
        <f t="shared" si="6"/>
        <v>0</v>
      </c>
      <c r="Z73" s="55">
        <f t="shared" si="7"/>
        <v>0</v>
      </c>
    </row>
    <row r="74" spans="1:27" ht="21" customHeight="1" x14ac:dyDescent="0.25">
      <c r="C74" s="304"/>
      <c r="E74" s="305"/>
      <c r="F74" s="305"/>
      <c r="G74" s="318"/>
      <c r="H74" s="318"/>
      <c r="I74" s="319"/>
      <c r="J74" s="319">
        <f t="shared" si="0"/>
        <v>0</v>
      </c>
      <c r="L74" s="58"/>
      <c r="M74" s="8">
        <f t="shared" si="1"/>
        <v>0</v>
      </c>
      <c r="N74" s="58"/>
      <c r="O74" s="58"/>
      <c r="P74" s="8">
        <f t="shared" si="2"/>
        <v>18</v>
      </c>
      <c r="Q74" s="59">
        <f t="shared" ref="Q74:U105" si="11">IFERROR(IF(AND((Q$194-$P74)/$M74&gt;0,(Q$194-$P74)/$M74&lt;1),(Q$194-$P74)/$M74,IF((Q$194-$P74)/$M74&gt;0,1,0)),0)</f>
        <v>0</v>
      </c>
      <c r="R74" s="59">
        <f t="shared" si="11"/>
        <v>0</v>
      </c>
      <c r="S74" s="59">
        <f t="shared" si="11"/>
        <v>0</v>
      </c>
      <c r="T74" s="59">
        <f t="shared" si="11"/>
        <v>0</v>
      </c>
      <c r="U74" s="59">
        <f t="shared" si="11"/>
        <v>0</v>
      </c>
      <c r="V74" s="55">
        <f t="shared" si="3"/>
        <v>0</v>
      </c>
      <c r="W74" s="55">
        <f t="shared" si="4"/>
        <v>0</v>
      </c>
      <c r="X74" s="55">
        <f t="shared" si="5"/>
        <v>0</v>
      </c>
      <c r="Y74" s="55">
        <f t="shared" si="6"/>
        <v>0</v>
      </c>
      <c r="Z74" s="55">
        <f t="shared" si="7"/>
        <v>0</v>
      </c>
    </row>
    <row r="75" spans="1:27" s="101" customFormat="1" ht="21" customHeight="1" x14ac:dyDescent="0.25">
      <c r="A75" s="103"/>
      <c r="B75" s="8"/>
      <c r="C75" s="304"/>
      <c r="D75" s="8"/>
      <c r="E75" s="305"/>
      <c r="F75" s="305"/>
      <c r="G75" s="318"/>
      <c r="H75" s="318"/>
      <c r="I75" s="319"/>
      <c r="J75" s="319">
        <f t="shared" si="0"/>
        <v>0</v>
      </c>
      <c r="K75" s="100"/>
      <c r="L75" s="58"/>
      <c r="M75" s="8">
        <f t="shared" si="1"/>
        <v>0</v>
      </c>
      <c r="N75" s="58"/>
      <c r="O75" s="58"/>
      <c r="P75" s="8">
        <f t="shared" si="2"/>
        <v>18</v>
      </c>
      <c r="Q75" s="59">
        <f t="shared" si="11"/>
        <v>0</v>
      </c>
      <c r="R75" s="59">
        <f t="shared" si="11"/>
        <v>0</v>
      </c>
      <c r="S75" s="59">
        <f t="shared" si="11"/>
        <v>0</v>
      </c>
      <c r="T75" s="59">
        <f t="shared" si="11"/>
        <v>0</v>
      </c>
      <c r="U75" s="59">
        <f t="shared" si="11"/>
        <v>0</v>
      </c>
      <c r="V75" s="55">
        <f t="shared" si="3"/>
        <v>0</v>
      </c>
      <c r="W75" s="55">
        <f t="shared" si="4"/>
        <v>0</v>
      </c>
      <c r="X75" s="55">
        <f t="shared" si="5"/>
        <v>0</v>
      </c>
      <c r="Y75" s="55">
        <f t="shared" si="6"/>
        <v>0</v>
      </c>
      <c r="Z75" s="55">
        <f t="shared" si="7"/>
        <v>0</v>
      </c>
      <c r="AA75" s="100"/>
    </row>
    <row r="76" spans="1:27" ht="21" customHeight="1" x14ac:dyDescent="0.25">
      <c r="C76" s="304"/>
      <c r="E76" s="305"/>
      <c r="F76" s="305"/>
      <c r="G76" s="318"/>
      <c r="H76" s="318"/>
      <c r="I76" s="319"/>
      <c r="J76" s="319">
        <f t="shared" si="0"/>
        <v>0</v>
      </c>
      <c r="L76" s="58"/>
      <c r="M76" s="8">
        <f t="shared" si="1"/>
        <v>0</v>
      </c>
      <c r="N76" s="58"/>
      <c r="O76" s="58"/>
      <c r="P76" s="8">
        <f t="shared" si="2"/>
        <v>18</v>
      </c>
      <c r="Q76" s="59">
        <f t="shared" si="11"/>
        <v>0</v>
      </c>
      <c r="R76" s="59">
        <f t="shared" si="11"/>
        <v>0</v>
      </c>
      <c r="S76" s="59">
        <f t="shared" si="11"/>
        <v>0</v>
      </c>
      <c r="T76" s="59">
        <f t="shared" si="11"/>
        <v>0</v>
      </c>
      <c r="U76" s="59">
        <f t="shared" si="11"/>
        <v>0</v>
      </c>
      <c r="V76" s="55">
        <f t="shared" si="3"/>
        <v>0</v>
      </c>
      <c r="W76" s="55">
        <f t="shared" si="4"/>
        <v>0</v>
      </c>
      <c r="X76" s="55">
        <f t="shared" si="5"/>
        <v>0</v>
      </c>
      <c r="Y76" s="55">
        <f t="shared" si="6"/>
        <v>0</v>
      </c>
      <c r="Z76" s="55">
        <f t="shared" si="7"/>
        <v>0</v>
      </c>
    </row>
    <row r="77" spans="1:27" ht="21" customHeight="1" x14ac:dyDescent="0.25">
      <c r="C77" s="304"/>
      <c r="E77" s="305"/>
      <c r="F77" s="305"/>
      <c r="G77" s="318"/>
      <c r="H77" s="318"/>
      <c r="I77" s="319"/>
      <c r="J77" s="319">
        <f t="shared" si="0"/>
        <v>0</v>
      </c>
      <c r="L77" s="58"/>
      <c r="M77" s="8">
        <f t="shared" si="1"/>
        <v>0</v>
      </c>
      <c r="N77" s="58"/>
      <c r="O77" s="58"/>
      <c r="P77" s="8">
        <f t="shared" si="2"/>
        <v>18</v>
      </c>
      <c r="Q77" s="59">
        <f t="shared" si="11"/>
        <v>0</v>
      </c>
      <c r="R77" s="59">
        <f t="shared" si="11"/>
        <v>0</v>
      </c>
      <c r="S77" s="59">
        <f t="shared" si="11"/>
        <v>0</v>
      </c>
      <c r="T77" s="59">
        <f t="shared" si="11"/>
        <v>0</v>
      </c>
      <c r="U77" s="59">
        <f t="shared" si="11"/>
        <v>0</v>
      </c>
      <c r="V77" s="55">
        <f t="shared" si="3"/>
        <v>0</v>
      </c>
      <c r="W77" s="55">
        <f t="shared" si="4"/>
        <v>0</v>
      </c>
      <c r="X77" s="55">
        <f t="shared" si="5"/>
        <v>0</v>
      </c>
      <c r="Y77" s="55">
        <f t="shared" si="6"/>
        <v>0</v>
      </c>
      <c r="Z77" s="55">
        <f t="shared" si="7"/>
        <v>0</v>
      </c>
    </row>
    <row r="78" spans="1:27" ht="21" customHeight="1" x14ac:dyDescent="0.25">
      <c r="C78" s="304"/>
      <c r="E78" s="305"/>
      <c r="F78" s="305"/>
      <c r="G78" s="319"/>
      <c r="H78" s="318"/>
      <c r="I78" s="319"/>
      <c r="J78" s="319">
        <f t="shared" si="0"/>
        <v>0</v>
      </c>
      <c r="L78" s="58"/>
      <c r="M78" s="8">
        <f t="shared" si="1"/>
        <v>0</v>
      </c>
      <c r="N78" s="58"/>
      <c r="O78" s="58"/>
      <c r="P78" s="8">
        <f t="shared" si="2"/>
        <v>18</v>
      </c>
      <c r="Q78" s="59">
        <f t="shared" si="11"/>
        <v>0</v>
      </c>
      <c r="R78" s="59">
        <f t="shared" si="11"/>
        <v>0</v>
      </c>
      <c r="S78" s="59">
        <f t="shared" si="11"/>
        <v>0</v>
      </c>
      <c r="T78" s="59">
        <f t="shared" si="11"/>
        <v>0</v>
      </c>
      <c r="U78" s="59">
        <f t="shared" si="11"/>
        <v>0</v>
      </c>
      <c r="V78" s="55">
        <f t="shared" si="3"/>
        <v>0</v>
      </c>
      <c r="W78" s="55">
        <f t="shared" si="4"/>
        <v>0</v>
      </c>
      <c r="X78" s="55">
        <f t="shared" si="5"/>
        <v>0</v>
      </c>
      <c r="Y78" s="55">
        <f t="shared" si="6"/>
        <v>0</v>
      </c>
      <c r="Z78" s="55">
        <f t="shared" si="7"/>
        <v>0</v>
      </c>
    </row>
    <row r="79" spans="1:27" ht="21" customHeight="1" x14ac:dyDescent="0.25">
      <c r="C79" s="304"/>
      <c r="E79" s="305"/>
      <c r="F79" s="305"/>
      <c r="G79" s="319"/>
      <c r="H79" s="318"/>
      <c r="I79" s="319"/>
      <c r="J79" s="319">
        <f t="shared" si="0"/>
        <v>0</v>
      </c>
      <c r="L79" s="58"/>
      <c r="M79" s="8">
        <f t="shared" si="1"/>
        <v>0</v>
      </c>
      <c r="N79" s="58"/>
      <c r="O79" s="58"/>
      <c r="P79" s="8">
        <f t="shared" si="2"/>
        <v>18</v>
      </c>
      <c r="Q79" s="59">
        <f t="shared" si="11"/>
        <v>0</v>
      </c>
      <c r="R79" s="59">
        <f t="shared" si="11"/>
        <v>0</v>
      </c>
      <c r="S79" s="59">
        <f t="shared" si="11"/>
        <v>0</v>
      </c>
      <c r="T79" s="59">
        <f t="shared" si="11"/>
        <v>0</v>
      </c>
      <c r="U79" s="59">
        <f t="shared" si="11"/>
        <v>0</v>
      </c>
      <c r="V79" s="55">
        <f t="shared" si="3"/>
        <v>0</v>
      </c>
      <c r="W79" s="55">
        <f t="shared" si="4"/>
        <v>0</v>
      </c>
      <c r="X79" s="55">
        <f t="shared" si="5"/>
        <v>0</v>
      </c>
      <c r="Y79" s="55">
        <f t="shared" si="6"/>
        <v>0</v>
      </c>
      <c r="Z79" s="55">
        <f t="shared" si="7"/>
        <v>0</v>
      </c>
    </row>
    <row r="80" spans="1:27" ht="21" customHeight="1" x14ac:dyDescent="0.25">
      <c r="C80" s="304"/>
      <c r="E80" s="305"/>
      <c r="F80" s="305"/>
      <c r="G80" s="318"/>
      <c r="H80" s="318"/>
      <c r="I80" s="319"/>
      <c r="J80" s="319">
        <f t="shared" si="0"/>
        <v>0</v>
      </c>
      <c r="L80" s="58"/>
      <c r="M80" s="8">
        <f t="shared" si="1"/>
        <v>0</v>
      </c>
      <c r="N80" s="58"/>
      <c r="O80" s="58"/>
      <c r="P80" s="8">
        <f t="shared" si="2"/>
        <v>18</v>
      </c>
      <c r="Q80" s="59">
        <f t="shared" si="11"/>
        <v>0</v>
      </c>
      <c r="R80" s="59">
        <f t="shared" si="11"/>
        <v>0</v>
      </c>
      <c r="S80" s="59">
        <f t="shared" si="11"/>
        <v>0</v>
      </c>
      <c r="T80" s="59">
        <f t="shared" si="11"/>
        <v>0</v>
      </c>
      <c r="U80" s="59">
        <f t="shared" si="11"/>
        <v>0</v>
      </c>
      <c r="V80" s="55">
        <f t="shared" si="3"/>
        <v>0</v>
      </c>
      <c r="W80" s="55">
        <f t="shared" si="4"/>
        <v>0</v>
      </c>
      <c r="X80" s="55">
        <f t="shared" si="5"/>
        <v>0</v>
      </c>
      <c r="Y80" s="55">
        <f t="shared" si="6"/>
        <v>0</v>
      </c>
      <c r="Z80" s="55">
        <f t="shared" si="7"/>
        <v>0</v>
      </c>
    </row>
    <row r="81" spans="3:26" ht="21" customHeight="1" x14ac:dyDescent="0.25">
      <c r="C81" s="304"/>
      <c r="E81" s="305"/>
      <c r="F81" s="305"/>
      <c r="G81" s="318"/>
      <c r="H81" s="318"/>
      <c r="I81" s="319"/>
      <c r="J81" s="319">
        <f t="shared" si="0"/>
        <v>0</v>
      </c>
      <c r="L81" s="58"/>
      <c r="M81" s="8">
        <f t="shared" si="1"/>
        <v>0</v>
      </c>
      <c r="N81" s="58"/>
      <c r="O81" s="58"/>
      <c r="P81" s="8">
        <f t="shared" si="2"/>
        <v>18</v>
      </c>
      <c r="Q81" s="59">
        <f t="shared" si="11"/>
        <v>0</v>
      </c>
      <c r="R81" s="59">
        <f t="shared" si="11"/>
        <v>0</v>
      </c>
      <c r="S81" s="59">
        <f t="shared" si="11"/>
        <v>0</v>
      </c>
      <c r="T81" s="59">
        <f t="shared" si="11"/>
        <v>0</v>
      </c>
      <c r="U81" s="59">
        <f t="shared" si="11"/>
        <v>0</v>
      </c>
      <c r="V81" s="55">
        <f t="shared" si="3"/>
        <v>0</v>
      </c>
      <c r="W81" s="55">
        <f t="shared" si="4"/>
        <v>0</v>
      </c>
      <c r="X81" s="55">
        <f t="shared" si="5"/>
        <v>0</v>
      </c>
      <c r="Y81" s="55">
        <f t="shared" si="6"/>
        <v>0</v>
      </c>
      <c r="Z81" s="55">
        <f t="shared" si="7"/>
        <v>0</v>
      </c>
    </row>
    <row r="82" spans="3:26" ht="21" customHeight="1" x14ac:dyDescent="0.25">
      <c r="C82" s="304"/>
      <c r="E82" s="305"/>
      <c r="F82" s="305"/>
      <c r="G82" s="318"/>
      <c r="H82" s="318"/>
      <c r="I82" s="319"/>
      <c r="J82" s="319">
        <f t="shared" si="0"/>
        <v>0</v>
      </c>
      <c r="L82" s="58"/>
      <c r="M82" s="8">
        <f t="shared" si="1"/>
        <v>0</v>
      </c>
      <c r="N82" s="58"/>
      <c r="O82" s="58"/>
      <c r="P82" s="8">
        <f t="shared" si="2"/>
        <v>18</v>
      </c>
      <c r="Q82" s="59">
        <f t="shared" si="11"/>
        <v>0</v>
      </c>
      <c r="R82" s="59">
        <f t="shared" si="11"/>
        <v>0</v>
      </c>
      <c r="S82" s="59">
        <f t="shared" si="11"/>
        <v>0</v>
      </c>
      <c r="T82" s="59">
        <f t="shared" si="11"/>
        <v>0</v>
      </c>
      <c r="U82" s="59">
        <f t="shared" si="11"/>
        <v>0</v>
      </c>
      <c r="V82" s="55">
        <f t="shared" si="3"/>
        <v>0</v>
      </c>
      <c r="W82" s="55">
        <f t="shared" si="4"/>
        <v>0</v>
      </c>
      <c r="X82" s="55">
        <f t="shared" si="5"/>
        <v>0</v>
      </c>
      <c r="Y82" s="55">
        <f t="shared" si="6"/>
        <v>0</v>
      </c>
      <c r="Z82" s="55">
        <f t="shared" si="7"/>
        <v>0</v>
      </c>
    </row>
    <row r="83" spans="3:26" ht="21" customHeight="1" x14ac:dyDescent="0.25">
      <c r="C83" s="304"/>
      <c r="E83" s="305"/>
      <c r="F83" s="305"/>
      <c r="G83" s="318"/>
      <c r="H83" s="318"/>
      <c r="I83" s="319"/>
      <c r="J83" s="319">
        <f t="shared" si="0"/>
        <v>0</v>
      </c>
      <c r="L83" s="58"/>
      <c r="M83" s="8">
        <f t="shared" si="1"/>
        <v>0</v>
      </c>
      <c r="N83" s="58"/>
      <c r="O83" s="58"/>
      <c r="P83" s="8">
        <f t="shared" si="2"/>
        <v>18</v>
      </c>
      <c r="Q83" s="59">
        <f t="shared" si="11"/>
        <v>0</v>
      </c>
      <c r="R83" s="59">
        <f t="shared" si="11"/>
        <v>0</v>
      </c>
      <c r="S83" s="59">
        <f t="shared" si="11"/>
        <v>0</v>
      </c>
      <c r="T83" s="59">
        <f t="shared" si="11"/>
        <v>0</v>
      </c>
      <c r="U83" s="59">
        <f t="shared" si="11"/>
        <v>0</v>
      </c>
      <c r="V83" s="55">
        <f t="shared" si="3"/>
        <v>0</v>
      </c>
      <c r="W83" s="55">
        <f t="shared" si="4"/>
        <v>0</v>
      </c>
      <c r="X83" s="55">
        <f t="shared" si="5"/>
        <v>0</v>
      </c>
      <c r="Y83" s="55">
        <f t="shared" si="6"/>
        <v>0</v>
      </c>
      <c r="Z83" s="55">
        <f t="shared" si="7"/>
        <v>0</v>
      </c>
    </row>
    <row r="84" spans="3:26" ht="21" customHeight="1" x14ac:dyDescent="0.25">
      <c r="C84" s="304"/>
      <c r="E84" s="305"/>
      <c r="F84" s="305"/>
      <c r="G84" s="318"/>
      <c r="H84" s="318"/>
      <c r="I84" s="319"/>
      <c r="J84" s="319">
        <f t="shared" si="0"/>
        <v>0</v>
      </c>
      <c r="L84" s="58"/>
      <c r="M84" s="8">
        <f t="shared" si="1"/>
        <v>0</v>
      </c>
      <c r="N84" s="58"/>
      <c r="O84" s="58"/>
      <c r="P84" s="8">
        <f t="shared" si="2"/>
        <v>18</v>
      </c>
      <c r="Q84" s="59">
        <f t="shared" si="11"/>
        <v>0</v>
      </c>
      <c r="R84" s="59">
        <f t="shared" si="11"/>
        <v>0</v>
      </c>
      <c r="S84" s="59">
        <f t="shared" si="11"/>
        <v>0</v>
      </c>
      <c r="T84" s="59">
        <f t="shared" si="11"/>
        <v>0</v>
      </c>
      <c r="U84" s="59">
        <f t="shared" si="11"/>
        <v>0</v>
      </c>
      <c r="V84" s="55">
        <f t="shared" si="3"/>
        <v>0</v>
      </c>
      <c r="W84" s="55">
        <f t="shared" si="4"/>
        <v>0</v>
      </c>
      <c r="X84" s="55">
        <f t="shared" si="5"/>
        <v>0</v>
      </c>
      <c r="Y84" s="55">
        <f t="shared" si="6"/>
        <v>0</v>
      </c>
      <c r="Z84" s="55">
        <f t="shared" si="7"/>
        <v>0</v>
      </c>
    </row>
    <row r="85" spans="3:26" ht="21" customHeight="1" x14ac:dyDescent="0.25">
      <c r="C85" s="304"/>
      <c r="E85" s="305"/>
      <c r="F85" s="305"/>
      <c r="G85" s="318"/>
      <c r="H85" s="318"/>
      <c r="I85" s="319"/>
      <c r="J85" s="319">
        <f t="shared" si="0"/>
        <v>0</v>
      </c>
      <c r="L85" s="58"/>
      <c r="M85" s="8">
        <f t="shared" si="1"/>
        <v>0</v>
      </c>
      <c r="N85" s="58"/>
      <c r="O85" s="58"/>
      <c r="P85" s="8">
        <f t="shared" si="2"/>
        <v>18</v>
      </c>
      <c r="Q85" s="59">
        <f t="shared" si="11"/>
        <v>0</v>
      </c>
      <c r="R85" s="59">
        <f t="shared" si="11"/>
        <v>0</v>
      </c>
      <c r="S85" s="59">
        <f t="shared" si="11"/>
        <v>0</v>
      </c>
      <c r="T85" s="59">
        <f t="shared" si="11"/>
        <v>0</v>
      </c>
      <c r="U85" s="59">
        <f t="shared" si="11"/>
        <v>0</v>
      </c>
      <c r="V85" s="55">
        <f t="shared" si="3"/>
        <v>0</v>
      </c>
      <c r="W85" s="55">
        <f t="shared" si="4"/>
        <v>0</v>
      </c>
      <c r="X85" s="55">
        <f t="shared" si="5"/>
        <v>0</v>
      </c>
      <c r="Y85" s="55">
        <f t="shared" si="6"/>
        <v>0</v>
      </c>
      <c r="Z85" s="55">
        <f t="shared" si="7"/>
        <v>0</v>
      </c>
    </row>
    <row r="86" spans="3:26" ht="21" customHeight="1" x14ac:dyDescent="0.25">
      <c r="C86" s="304"/>
      <c r="E86" s="305"/>
      <c r="F86" s="305"/>
      <c r="G86" s="318"/>
      <c r="H86" s="318"/>
      <c r="I86" s="319"/>
      <c r="J86" s="319">
        <f t="shared" si="0"/>
        <v>0</v>
      </c>
      <c r="L86" s="58"/>
      <c r="M86" s="8">
        <f t="shared" si="1"/>
        <v>0</v>
      </c>
      <c r="N86" s="58"/>
      <c r="O86" s="58"/>
      <c r="P86" s="8">
        <f t="shared" si="2"/>
        <v>18</v>
      </c>
      <c r="Q86" s="59">
        <f t="shared" si="11"/>
        <v>0</v>
      </c>
      <c r="R86" s="59">
        <f t="shared" si="11"/>
        <v>0</v>
      </c>
      <c r="S86" s="59">
        <f t="shared" si="11"/>
        <v>0</v>
      </c>
      <c r="T86" s="59">
        <f t="shared" si="11"/>
        <v>0</v>
      </c>
      <c r="U86" s="59">
        <f t="shared" si="11"/>
        <v>0</v>
      </c>
      <c r="V86" s="55">
        <f t="shared" si="3"/>
        <v>0</v>
      </c>
      <c r="W86" s="55">
        <f t="shared" si="4"/>
        <v>0</v>
      </c>
      <c r="X86" s="55">
        <f t="shared" si="5"/>
        <v>0</v>
      </c>
      <c r="Y86" s="55">
        <f t="shared" si="6"/>
        <v>0</v>
      </c>
      <c r="Z86" s="55">
        <f t="shared" si="7"/>
        <v>0</v>
      </c>
    </row>
    <row r="87" spans="3:26" ht="21" customHeight="1" x14ac:dyDescent="0.25">
      <c r="C87" s="304"/>
      <c r="E87" s="305"/>
      <c r="F87" s="305"/>
      <c r="G87" s="318"/>
      <c r="H87" s="318"/>
      <c r="I87" s="319"/>
      <c r="J87" s="319">
        <f t="shared" si="0"/>
        <v>0</v>
      </c>
      <c r="L87" s="58"/>
      <c r="M87" s="8">
        <f t="shared" si="1"/>
        <v>0</v>
      </c>
      <c r="N87" s="58"/>
      <c r="O87" s="58"/>
      <c r="P87" s="8">
        <f t="shared" si="2"/>
        <v>18</v>
      </c>
      <c r="Q87" s="59">
        <f t="shared" si="11"/>
        <v>0</v>
      </c>
      <c r="R87" s="59">
        <f t="shared" si="11"/>
        <v>0</v>
      </c>
      <c r="S87" s="59">
        <f t="shared" si="11"/>
        <v>0</v>
      </c>
      <c r="T87" s="59">
        <f t="shared" si="11"/>
        <v>0</v>
      </c>
      <c r="U87" s="59">
        <f t="shared" si="11"/>
        <v>0</v>
      </c>
      <c r="V87" s="55">
        <f t="shared" si="3"/>
        <v>0</v>
      </c>
      <c r="W87" s="55">
        <f t="shared" si="4"/>
        <v>0</v>
      </c>
      <c r="X87" s="55">
        <f t="shared" si="5"/>
        <v>0</v>
      </c>
      <c r="Y87" s="55">
        <f t="shared" si="6"/>
        <v>0</v>
      </c>
      <c r="Z87" s="55">
        <f t="shared" si="7"/>
        <v>0</v>
      </c>
    </row>
    <row r="88" spans="3:26" ht="21" customHeight="1" x14ac:dyDescent="0.25">
      <c r="C88" s="304"/>
      <c r="E88" s="305"/>
      <c r="F88" s="305"/>
      <c r="G88" s="318"/>
      <c r="H88" s="318"/>
      <c r="I88" s="319"/>
      <c r="J88" s="319">
        <f t="shared" si="0"/>
        <v>0</v>
      </c>
      <c r="L88" s="58"/>
      <c r="M88" s="8">
        <f t="shared" si="1"/>
        <v>0</v>
      </c>
      <c r="N88" s="58"/>
      <c r="O88" s="58"/>
      <c r="P88" s="8">
        <f t="shared" si="2"/>
        <v>18</v>
      </c>
      <c r="Q88" s="59">
        <f t="shared" si="11"/>
        <v>0</v>
      </c>
      <c r="R88" s="59">
        <f t="shared" si="11"/>
        <v>0</v>
      </c>
      <c r="S88" s="59">
        <f t="shared" si="11"/>
        <v>0</v>
      </c>
      <c r="T88" s="59">
        <f t="shared" si="11"/>
        <v>0</v>
      </c>
      <c r="U88" s="59">
        <f t="shared" si="11"/>
        <v>0</v>
      </c>
      <c r="V88" s="55">
        <f t="shared" si="3"/>
        <v>0</v>
      </c>
      <c r="W88" s="55">
        <f t="shared" si="4"/>
        <v>0</v>
      </c>
      <c r="X88" s="55">
        <f t="shared" si="5"/>
        <v>0</v>
      </c>
      <c r="Y88" s="55">
        <f t="shared" si="6"/>
        <v>0</v>
      </c>
      <c r="Z88" s="55">
        <f t="shared" si="7"/>
        <v>0</v>
      </c>
    </row>
    <row r="89" spans="3:26" ht="21" customHeight="1" x14ac:dyDescent="0.25">
      <c r="C89" s="304"/>
      <c r="E89" s="305"/>
      <c r="F89" s="305"/>
      <c r="G89" s="318"/>
      <c r="H89" s="318"/>
      <c r="I89" s="319"/>
      <c r="J89" s="319">
        <f t="shared" si="0"/>
        <v>0</v>
      </c>
      <c r="L89" s="58"/>
      <c r="M89" s="8">
        <f t="shared" si="1"/>
        <v>0</v>
      </c>
      <c r="N89" s="58"/>
      <c r="O89" s="58"/>
      <c r="P89" s="8">
        <f t="shared" si="2"/>
        <v>18</v>
      </c>
      <c r="Q89" s="59">
        <f t="shared" si="11"/>
        <v>0</v>
      </c>
      <c r="R89" s="59">
        <f t="shared" si="11"/>
        <v>0</v>
      </c>
      <c r="S89" s="59">
        <f t="shared" si="11"/>
        <v>0</v>
      </c>
      <c r="T89" s="59">
        <f t="shared" si="11"/>
        <v>0</v>
      </c>
      <c r="U89" s="59">
        <f t="shared" si="11"/>
        <v>0</v>
      </c>
      <c r="V89" s="55">
        <f t="shared" si="3"/>
        <v>0</v>
      </c>
      <c r="W89" s="55">
        <f t="shared" si="4"/>
        <v>0</v>
      </c>
      <c r="X89" s="55">
        <f t="shared" si="5"/>
        <v>0</v>
      </c>
      <c r="Y89" s="55">
        <f t="shared" si="6"/>
        <v>0</v>
      </c>
      <c r="Z89" s="55">
        <f t="shared" si="7"/>
        <v>0</v>
      </c>
    </row>
    <row r="90" spans="3:26" ht="21" customHeight="1" x14ac:dyDescent="0.25">
      <c r="C90" s="304"/>
      <c r="E90" s="305"/>
      <c r="F90" s="305"/>
      <c r="G90" s="318"/>
      <c r="H90" s="318"/>
      <c r="I90" s="319"/>
      <c r="J90" s="319">
        <f t="shared" si="0"/>
        <v>0</v>
      </c>
      <c r="L90" s="58"/>
      <c r="M90" s="8">
        <f t="shared" si="1"/>
        <v>0</v>
      </c>
      <c r="N90" s="58"/>
      <c r="O90" s="58"/>
      <c r="P90" s="8">
        <f t="shared" si="2"/>
        <v>18</v>
      </c>
      <c r="Q90" s="59">
        <f t="shared" si="11"/>
        <v>0</v>
      </c>
      <c r="R90" s="59">
        <f t="shared" si="11"/>
        <v>0</v>
      </c>
      <c r="S90" s="59">
        <f t="shared" si="11"/>
        <v>0</v>
      </c>
      <c r="T90" s="59">
        <f t="shared" si="11"/>
        <v>0</v>
      </c>
      <c r="U90" s="59">
        <f t="shared" si="11"/>
        <v>0</v>
      </c>
      <c r="V90" s="55">
        <f t="shared" si="3"/>
        <v>0</v>
      </c>
      <c r="W90" s="55">
        <f t="shared" si="4"/>
        <v>0</v>
      </c>
      <c r="X90" s="55">
        <f t="shared" si="5"/>
        <v>0</v>
      </c>
      <c r="Y90" s="55">
        <f t="shared" si="6"/>
        <v>0</v>
      </c>
      <c r="Z90" s="55">
        <f t="shared" si="7"/>
        <v>0</v>
      </c>
    </row>
    <row r="91" spans="3:26" ht="21" customHeight="1" x14ac:dyDescent="0.25">
      <c r="C91" s="304"/>
      <c r="E91" s="305"/>
      <c r="F91" s="305"/>
      <c r="G91" s="318"/>
      <c r="H91" s="318"/>
      <c r="I91" s="319"/>
      <c r="J91" s="319">
        <f t="shared" si="0"/>
        <v>0</v>
      </c>
      <c r="L91" s="58"/>
      <c r="M91" s="8">
        <f t="shared" si="1"/>
        <v>0</v>
      </c>
      <c r="N91" s="58"/>
      <c r="O91" s="58"/>
      <c r="P91" s="8">
        <f t="shared" si="2"/>
        <v>18</v>
      </c>
      <c r="Q91" s="59">
        <f t="shared" si="11"/>
        <v>0</v>
      </c>
      <c r="R91" s="59">
        <f t="shared" si="11"/>
        <v>0</v>
      </c>
      <c r="S91" s="59">
        <f t="shared" si="11"/>
        <v>0</v>
      </c>
      <c r="T91" s="59">
        <f t="shared" si="11"/>
        <v>0</v>
      </c>
      <c r="U91" s="59">
        <f t="shared" si="11"/>
        <v>0</v>
      </c>
      <c r="V91" s="55">
        <f t="shared" si="3"/>
        <v>0</v>
      </c>
      <c r="W91" s="55">
        <f t="shared" si="4"/>
        <v>0</v>
      </c>
      <c r="X91" s="55">
        <f t="shared" si="5"/>
        <v>0</v>
      </c>
      <c r="Y91" s="55">
        <f t="shared" si="6"/>
        <v>0</v>
      </c>
      <c r="Z91" s="55">
        <f t="shared" si="7"/>
        <v>0</v>
      </c>
    </row>
    <row r="92" spans="3:26" ht="21" customHeight="1" x14ac:dyDescent="0.25">
      <c r="C92" s="304"/>
      <c r="E92" s="305"/>
      <c r="F92" s="305"/>
      <c r="G92" s="318"/>
      <c r="H92" s="318"/>
      <c r="I92" s="319"/>
      <c r="J92" s="319">
        <f t="shared" si="0"/>
        <v>0</v>
      </c>
      <c r="L92" s="58"/>
      <c r="M92" s="8">
        <f t="shared" si="1"/>
        <v>0</v>
      </c>
      <c r="N92" s="58"/>
      <c r="O92" s="58"/>
      <c r="P92" s="8">
        <f t="shared" si="2"/>
        <v>18</v>
      </c>
      <c r="Q92" s="59">
        <f t="shared" si="11"/>
        <v>0</v>
      </c>
      <c r="R92" s="59">
        <f t="shared" si="11"/>
        <v>0</v>
      </c>
      <c r="S92" s="59">
        <f t="shared" si="11"/>
        <v>0</v>
      </c>
      <c r="T92" s="59">
        <f t="shared" si="11"/>
        <v>0</v>
      </c>
      <c r="U92" s="59">
        <f t="shared" si="11"/>
        <v>0</v>
      </c>
      <c r="V92" s="55">
        <f t="shared" si="3"/>
        <v>0</v>
      </c>
      <c r="W92" s="55">
        <f t="shared" si="4"/>
        <v>0</v>
      </c>
      <c r="X92" s="55">
        <f t="shared" si="5"/>
        <v>0</v>
      </c>
      <c r="Y92" s="55">
        <f t="shared" si="6"/>
        <v>0</v>
      </c>
      <c r="Z92" s="55">
        <f t="shared" si="7"/>
        <v>0</v>
      </c>
    </row>
    <row r="93" spans="3:26" ht="21" customHeight="1" x14ac:dyDescent="0.25">
      <c r="C93" s="304"/>
      <c r="E93" s="305"/>
      <c r="F93" s="305"/>
      <c r="G93" s="318"/>
      <c r="H93" s="318"/>
      <c r="I93" s="319"/>
      <c r="J93" s="319">
        <f t="shared" ref="J93:J156" si="12">+IF(D93=1,(G93-H93-I93),IF(D93=2,(G93-H93-I93),0))</f>
        <v>0</v>
      </c>
      <c r="L93" s="58"/>
      <c r="M93" s="8">
        <f t="shared" ref="M93:M156" si="13">+L93*12</f>
        <v>0</v>
      </c>
      <c r="N93" s="58"/>
      <c r="O93" s="58"/>
      <c r="P93" s="8">
        <f t="shared" si="2"/>
        <v>18</v>
      </c>
      <c r="Q93" s="59">
        <f t="shared" si="11"/>
        <v>0</v>
      </c>
      <c r="R93" s="59">
        <f t="shared" si="11"/>
        <v>0</v>
      </c>
      <c r="S93" s="59">
        <f t="shared" si="11"/>
        <v>0</v>
      </c>
      <c r="T93" s="59">
        <f t="shared" si="11"/>
        <v>0</v>
      </c>
      <c r="U93" s="59">
        <f t="shared" si="11"/>
        <v>0</v>
      </c>
      <c r="V93" s="55">
        <f t="shared" si="3"/>
        <v>0</v>
      </c>
      <c r="W93" s="55">
        <f t="shared" si="4"/>
        <v>0</v>
      </c>
      <c r="X93" s="55">
        <f t="shared" si="5"/>
        <v>0</v>
      </c>
      <c r="Y93" s="55">
        <f t="shared" si="6"/>
        <v>0</v>
      </c>
      <c r="Z93" s="55">
        <f t="shared" si="7"/>
        <v>0</v>
      </c>
    </row>
    <row r="94" spans="3:26" ht="21" customHeight="1" x14ac:dyDescent="0.25">
      <c r="C94" s="304"/>
      <c r="E94" s="305"/>
      <c r="F94" s="305"/>
      <c r="G94" s="318"/>
      <c r="H94" s="318"/>
      <c r="I94" s="319"/>
      <c r="J94" s="319">
        <f t="shared" si="12"/>
        <v>0</v>
      </c>
      <c r="L94" s="58"/>
      <c r="M94" s="8">
        <f t="shared" si="13"/>
        <v>0</v>
      </c>
      <c r="N94" s="58"/>
      <c r="O94" s="58"/>
      <c r="P94" s="8">
        <f t="shared" ref="P94:P157" si="14">+N94+O94+18</f>
        <v>18</v>
      </c>
      <c r="Q94" s="59">
        <f t="shared" si="11"/>
        <v>0</v>
      </c>
      <c r="R94" s="59">
        <f t="shared" si="11"/>
        <v>0</v>
      </c>
      <c r="S94" s="59">
        <f t="shared" si="11"/>
        <v>0</v>
      </c>
      <c r="T94" s="59">
        <f t="shared" si="11"/>
        <v>0</v>
      </c>
      <c r="U94" s="59">
        <f t="shared" si="11"/>
        <v>0</v>
      </c>
      <c r="V94" s="55">
        <f t="shared" ref="V94:V157" si="15">Q94*($G94-$H94)</f>
        <v>0</v>
      </c>
      <c r="W94" s="55">
        <f t="shared" ref="W94:W157" si="16">R94*($G94-$H94)-V94</f>
        <v>0</v>
      </c>
      <c r="X94" s="55">
        <f t="shared" ref="X94:X157" si="17">S94*($G94-$H94)-SUM(V94:W94)</f>
        <v>0</v>
      </c>
      <c r="Y94" s="55">
        <f t="shared" ref="Y94:Y157" si="18">T94*($G94-$H94)-SUM(V94:X94)</f>
        <v>0</v>
      </c>
      <c r="Z94" s="55">
        <f t="shared" ref="Z94:Z157" si="19">U94*($G94-$H94)-SUM(V94:Y94)</f>
        <v>0</v>
      </c>
    </row>
    <row r="95" spans="3:26" ht="21" customHeight="1" x14ac:dyDescent="0.25">
      <c r="C95" s="304"/>
      <c r="E95" s="305"/>
      <c r="F95" s="305"/>
      <c r="G95" s="318"/>
      <c r="H95" s="318"/>
      <c r="I95" s="319"/>
      <c r="J95" s="319">
        <f t="shared" si="12"/>
        <v>0</v>
      </c>
      <c r="L95" s="58"/>
      <c r="M95" s="8">
        <f t="shared" si="13"/>
        <v>0</v>
      </c>
      <c r="N95" s="58"/>
      <c r="O95" s="58"/>
      <c r="P95" s="8">
        <f t="shared" si="14"/>
        <v>18</v>
      </c>
      <c r="Q95" s="59">
        <f t="shared" si="11"/>
        <v>0</v>
      </c>
      <c r="R95" s="59">
        <f t="shared" si="11"/>
        <v>0</v>
      </c>
      <c r="S95" s="59">
        <f t="shared" si="11"/>
        <v>0</v>
      </c>
      <c r="T95" s="59">
        <f t="shared" si="11"/>
        <v>0</v>
      </c>
      <c r="U95" s="59">
        <f t="shared" si="11"/>
        <v>0</v>
      </c>
      <c r="V95" s="55">
        <f t="shared" si="15"/>
        <v>0</v>
      </c>
      <c r="W95" s="55">
        <f t="shared" si="16"/>
        <v>0</v>
      </c>
      <c r="X95" s="55">
        <f t="shared" si="17"/>
        <v>0</v>
      </c>
      <c r="Y95" s="55">
        <f t="shared" si="18"/>
        <v>0</v>
      </c>
      <c r="Z95" s="55">
        <f t="shared" si="19"/>
        <v>0</v>
      </c>
    </row>
    <row r="96" spans="3:26" ht="21" customHeight="1" x14ac:dyDescent="0.25">
      <c r="C96" s="304"/>
      <c r="E96" s="305"/>
      <c r="F96" s="305"/>
      <c r="G96" s="319"/>
      <c r="H96" s="318"/>
      <c r="I96" s="318"/>
      <c r="J96" s="319">
        <f t="shared" si="12"/>
        <v>0</v>
      </c>
      <c r="L96" s="113"/>
      <c r="M96" s="8">
        <f t="shared" si="13"/>
        <v>0</v>
      </c>
      <c r="N96" s="58"/>
      <c r="O96" s="58"/>
      <c r="P96" s="8">
        <f t="shared" si="14"/>
        <v>18</v>
      </c>
      <c r="Q96" s="59">
        <f t="shared" si="11"/>
        <v>0</v>
      </c>
      <c r="R96" s="59">
        <f t="shared" si="11"/>
        <v>0</v>
      </c>
      <c r="S96" s="59">
        <f t="shared" si="11"/>
        <v>0</v>
      </c>
      <c r="T96" s="59">
        <f t="shared" si="11"/>
        <v>0</v>
      </c>
      <c r="U96" s="59">
        <f t="shared" si="11"/>
        <v>0</v>
      </c>
      <c r="V96" s="55">
        <f t="shared" si="15"/>
        <v>0</v>
      </c>
      <c r="W96" s="55">
        <f t="shared" si="16"/>
        <v>0</v>
      </c>
      <c r="X96" s="55">
        <f t="shared" si="17"/>
        <v>0</v>
      </c>
      <c r="Y96" s="55">
        <f t="shared" si="18"/>
        <v>0</v>
      </c>
      <c r="Z96" s="55">
        <f t="shared" si="19"/>
        <v>0</v>
      </c>
    </row>
    <row r="97" spans="1:27" ht="21" customHeight="1" x14ac:dyDescent="0.25">
      <c r="C97" s="304"/>
      <c r="D97" s="189"/>
      <c r="E97" s="305"/>
      <c r="F97" s="305"/>
      <c r="G97" s="319"/>
      <c r="H97" s="318"/>
      <c r="I97" s="319"/>
      <c r="J97" s="319">
        <f t="shared" si="12"/>
        <v>0</v>
      </c>
      <c r="L97" s="58"/>
      <c r="M97" s="8">
        <f t="shared" si="13"/>
        <v>0</v>
      </c>
      <c r="N97" s="58"/>
      <c r="O97" s="58"/>
      <c r="P97" s="8">
        <f t="shared" si="14"/>
        <v>18</v>
      </c>
      <c r="Q97" s="59">
        <f t="shared" si="11"/>
        <v>0</v>
      </c>
      <c r="R97" s="59">
        <f t="shared" si="11"/>
        <v>0</v>
      </c>
      <c r="S97" s="59">
        <f t="shared" si="11"/>
        <v>0</v>
      </c>
      <c r="T97" s="59">
        <f t="shared" si="11"/>
        <v>0</v>
      </c>
      <c r="U97" s="59">
        <f t="shared" si="11"/>
        <v>0</v>
      </c>
      <c r="V97" s="55">
        <f t="shared" si="15"/>
        <v>0</v>
      </c>
      <c r="W97" s="55">
        <f t="shared" si="16"/>
        <v>0</v>
      </c>
      <c r="X97" s="55">
        <f t="shared" si="17"/>
        <v>0</v>
      </c>
      <c r="Y97" s="55">
        <f t="shared" si="18"/>
        <v>0</v>
      </c>
      <c r="Z97" s="55">
        <f t="shared" si="19"/>
        <v>0</v>
      </c>
    </row>
    <row r="98" spans="1:27" ht="21" customHeight="1" x14ac:dyDescent="0.25">
      <c r="C98" s="304"/>
      <c r="E98" s="305"/>
      <c r="F98" s="305"/>
      <c r="G98" s="319"/>
      <c r="H98" s="318"/>
      <c r="I98" s="319"/>
      <c r="J98" s="319">
        <f t="shared" si="12"/>
        <v>0</v>
      </c>
      <c r="L98" s="58"/>
      <c r="M98" s="8">
        <f t="shared" si="13"/>
        <v>0</v>
      </c>
      <c r="N98" s="58"/>
      <c r="O98" s="58"/>
      <c r="P98" s="8">
        <f t="shared" si="14"/>
        <v>18</v>
      </c>
      <c r="Q98" s="59">
        <f t="shared" si="11"/>
        <v>0</v>
      </c>
      <c r="R98" s="59">
        <f t="shared" si="11"/>
        <v>0</v>
      </c>
      <c r="S98" s="59">
        <f t="shared" si="11"/>
        <v>0</v>
      </c>
      <c r="T98" s="59">
        <f t="shared" si="11"/>
        <v>0</v>
      </c>
      <c r="U98" s="59">
        <f t="shared" si="11"/>
        <v>0</v>
      </c>
      <c r="V98" s="55">
        <f t="shared" si="15"/>
        <v>0</v>
      </c>
      <c r="W98" s="55">
        <f t="shared" si="16"/>
        <v>0</v>
      </c>
      <c r="X98" s="55">
        <f t="shared" si="17"/>
        <v>0</v>
      </c>
      <c r="Y98" s="55">
        <f t="shared" si="18"/>
        <v>0</v>
      </c>
      <c r="Z98" s="55">
        <f t="shared" si="19"/>
        <v>0</v>
      </c>
    </row>
    <row r="99" spans="1:27" ht="21" customHeight="1" x14ac:dyDescent="0.25">
      <c r="C99" s="304"/>
      <c r="E99" s="305"/>
      <c r="F99" s="305"/>
      <c r="G99" s="319"/>
      <c r="H99" s="318"/>
      <c r="I99" s="319"/>
      <c r="J99" s="319">
        <f t="shared" si="12"/>
        <v>0</v>
      </c>
      <c r="L99" s="58"/>
      <c r="M99" s="8">
        <f t="shared" si="13"/>
        <v>0</v>
      </c>
      <c r="N99" s="58"/>
      <c r="O99" s="58"/>
      <c r="P99" s="8">
        <f t="shared" si="14"/>
        <v>18</v>
      </c>
      <c r="Q99" s="59">
        <f t="shared" si="11"/>
        <v>0</v>
      </c>
      <c r="R99" s="59">
        <f t="shared" si="11"/>
        <v>0</v>
      </c>
      <c r="S99" s="59">
        <f t="shared" si="11"/>
        <v>0</v>
      </c>
      <c r="T99" s="59">
        <f t="shared" si="11"/>
        <v>0</v>
      </c>
      <c r="U99" s="59">
        <f t="shared" si="11"/>
        <v>0</v>
      </c>
      <c r="V99" s="55">
        <f t="shared" si="15"/>
        <v>0</v>
      </c>
      <c r="W99" s="55">
        <f t="shared" si="16"/>
        <v>0</v>
      </c>
      <c r="X99" s="55">
        <f t="shared" si="17"/>
        <v>0</v>
      </c>
      <c r="Y99" s="55">
        <f t="shared" si="18"/>
        <v>0</v>
      </c>
      <c r="Z99" s="55">
        <f t="shared" si="19"/>
        <v>0</v>
      </c>
    </row>
    <row r="100" spans="1:27" s="101" customFormat="1" ht="21" customHeight="1" x14ac:dyDescent="0.25">
      <c r="A100" s="103"/>
      <c r="B100" s="8"/>
      <c r="C100" s="304"/>
      <c r="D100" s="8"/>
      <c r="E100" s="305"/>
      <c r="F100" s="305"/>
      <c r="G100" s="318"/>
      <c r="H100" s="318"/>
      <c r="I100" s="319"/>
      <c r="J100" s="319">
        <f t="shared" si="12"/>
        <v>0</v>
      </c>
      <c r="K100" s="100"/>
      <c r="L100" s="58"/>
      <c r="M100" s="8">
        <f t="shared" si="13"/>
        <v>0</v>
      </c>
      <c r="N100" s="58"/>
      <c r="O100" s="58"/>
      <c r="P100" s="8">
        <f t="shared" si="14"/>
        <v>18</v>
      </c>
      <c r="Q100" s="59">
        <f t="shared" si="11"/>
        <v>0</v>
      </c>
      <c r="R100" s="59">
        <f t="shared" si="11"/>
        <v>0</v>
      </c>
      <c r="S100" s="59">
        <f t="shared" si="11"/>
        <v>0</v>
      </c>
      <c r="T100" s="59">
        <f t="shared" si="11"/>
        <v>0</v>
      </c>
      <c r="U100" s="59">
        <f t="shared" si="11"/>
        <v>0</v>
      </c>
      <c r="V100" s="55">
        <f t="shared" si="15"/>
        <v>0</v>
      </c>
      <c r="W100" s="55">
        <f t="shared" si="16"/>
        <v>0</v>
      </c>
      <c r="X100" s="55">
        <f t="shared" si="17"/>
        <v>0</v>
      </c>
      <c r="Y100" s="55">
        <f t="shared" si="18"/>
        <v>0</v>
      </c>
      <c r="Z100" s="55">
        <f t="shared" si="19"/>
        <v>0</v>
      </c>
      <c r="AA100" s="100"/>
    </row>
    <row r="101" spans="1:27" s="101" customFormat="1" ht="21" customHeight="1" x14ac:dyDescent="0.25">
      <c r="A101" s="103"/>
      <c r="B101" s="8"/>
      <c r="C101" s="304"/>
      <c r="D101" s="8"/>
      <c r="E101" s="305"/>
      <c r="F101" s="305"/>
      <c r="G101" s="318"/>
      <c r="H101" s="318"/>
      <c r="I101" s="319"/>
      <c r="J101" s="319">
        <f t="shared" si="12"/>
        <v>0</v>
      </c>
      <c r="K101" s="100"/>
      <c r="L101" s="58"/>
      <c r="M101" s="8">
        <f t="shared" si="13"/>
        <v>0</v>
      </c>
      <c r="N101" s="58"/>
      <c r="O101" s="58"/>
      <c r="P101" s="8">
        <f t="shared" si="14"/>
        <v>18</v>
      </c>
      <c r="Q101" s="59">
        <f t="shared" si="11"/>
        <v>0</v>
      </c>
      <c r="R101" s="59">
        <f t="shared" si="11"/>
        <v>0</v>
      </c>
      <c r="S101" s="59">
        <f t="shared" si="11"/>
        <v>0</v>
      </c>
      <c r="T101" s="59">
        <f t="shared" si="11"/>
        <v>0</v>
      </c>
      <c r="U101" s="59">
        <f t="shared" si="11"/>
        <v>0</v>
      </c>
      <c r="V101" s="55">
        <f t="shared" si="15"/>
        <v>0</v>
      </c>
      <c r="W101" s="55">
        <f t="shared" si="16"/>
        <v>0</v>
      </c>
      <c r="X101" s="55">
        <f t="shared" si="17"/>
        <v>0</v>
      </c>
      <c r="Y101" s="55">
        <f t="shared" si="18"/>
        <v>0</v>
      </c>
      <c r="Z101" s="55">
        <f t="shared" si="19"/>
        <v>0</v>
      </c>
      <c r="AA101" s="100"/>
    </row>
    <row r="102" spans="1:27" s="101" customFormat="1" ht="21" customHeight="1" x14ac:dyDescent="0.25">
      <c r="A102" s="103"/>
      <c r="B102" s="8"/>
      <c r="C102" s="304"/>
      <c r="D102" s="8"/>
      <c r="E102" s="305"/>
      <c r="F102" s="305"/>
      <c r="G102" s="318"/>
      <c r="H102" s="318"/>
      <c r="I102" s="319"/>
      <c r="J102" s="319">
        <f t="shared" si="12"/>
        <v>0</v>
      </c>
      <c r="K102" s="100"/>
      <c r="L102" s="58"/>
      <c r="M102" s="8">
        <f t="shared" si="13"/>
        <v>0</v>
      </c>
      <c r="N102" s="58"/>
      <c r="O102" s="58"/>
      <c r="P102" s="8">
        <f t="shared" si="14"/>
        <v>18</v>
      </c>
      <c r="Q102" s="59">
        <f t="shared" si="11"/>
        <v>0</v>
      </c>
      <c r="R102" s="59">
        <f t="shared" si="11"/>
        <v>0</v>
      </c>
      <c r="S102" s="59">
        <f t="shared" si="11"/>
        <v>0</v>
      </c>
      <c r="T102" s="59">
        <f t="shared" si="11"/>
        <v>0</v>
      </c>
      <c r="U102" s="59">
        <f t="shared" si="11"/>
        <v>0</v>
      </c>
      <c r="V102" s="55">
        <f t="shared" si="15"/>
        <v>0</v>
      </c>
      <c r="W102" s="55">
        <f t="shared" si="16"/>
        <v>0</v>
      </c>
      <c r="X102" s="55">
        <f t="shared" si="17"/>
        <v>0</v>
      </c>
      <c r="Y102" s="55">
        <f t="shared" si="18"/>
        <v>0</v>
      </c>
      <c r="Z102" s="55">
        <f t="shared" si="19"/>
        <v>0</v>
      </c>
      <c r="AA102" s="100"/>
    </row>
    <row r="103" spans="1:27" s="101" customFormat="1" ht="21" customHeight="1" x14ac:dyDescent="0.25">
      <c r="A103" s="103"/>
      <c r="B103" s="8"/>
      <c r="C103" s="304"/>
      <c r="D103" s="8"/>
      <c r="E103" s="305"/>
      <c r="F103" s="305"/>
      <c r="G103" s="318"/>
      <c r="H103" s="318"/>
      <c r="I103" s="319"/>
      <c r="J103" s="319">
        <f t="shared" si="12"/>
        <v>0</v>
      </c>
      <c r="K103" s="100"/>
      <c r="L103" s="58"/>
      <c r="M103" s="8">
        <f t="shared" si="13"/>
        <v>0</v>
      </c>
      <c r="N103" s="58"/>
      <c r="O103" s="58"/>
      <c r="P103" s="8">
        <f t="shared" si="14"/>
        <v>18</v>
      </c>
      <c r="Q103" s="59">
        <f t="shared" si="11"/>
        <v>0</v>
      </c>
      <c r="R103" s="59">
        <f t="shared" si="11"/>
        <v>0</v>
      </c>
      <c r="S103" s="59">
        <f t="shared" si="11"/>
        <v>0</v>
      </c>
      <c r="T103" s="59">
        <f t="shared" si="11"/>
        <v>0</v>
      </c>
      <c r="U103" s="59">
        <f t="shared" si="11"/>
        <v>0</v>
      </c>
      <c r="V103" s="55">
        <f t="shared" si="15"/>
        <v>0</v>
      </c>
      <c r="W103" s="55">
        <f t="shared" si="16"/>
        <v>0</v>
      </c>
      <c r="X103" s="55">
        <f t="shared" si="17"/>
        <v>0</v>
      </c>
      <c r="Y103" s="55">
        <f t="shared" si="18"/>
        <v>0</v>
      </c>
      <c r="Z103" s="55">
        <f t="shared" si="19"/>
        <v>0</v>
      </c>
      <c r="AA103" s="100"/>
    </row>
    <row r="104" spans="1:27" s="101" customFormat="1" ht="21" customHeight="1" x14ac:dyDescent="0.25">
      <c r="A104" s="103"/>
      <c r="B104" s="8"/>
      <c r="C104" s="304"/>
      <c r="D104" s="8"/>
      <c r="E104" s="305"/>
      <c r="F104" s="305"/>
      <c r="G104" s="318"/>
      <c r="H104" s="318"/>
      <c r="I104" s="319"/>
      <c r="J104" s="319">
        <f t="shared" si="12"/>
        <v>0</v>
      </c>
      <c r="K104" s="100"/>
      <c r="L104" s="58"/>
      <c r="M104" s="8">
        <f t="shared" si="13"/>
        <v>0</v>
      </c>
      <c r="N104" s="58"/>
      <c r="O104" s="58"/>
      <c r="P104" s="8">
        <f t="shared" si="14"/>
        <v>18</v>
      </c>
      <c r="Q104" s="59">
        <f t="shared" si="11"/>
        <v>0</v>
      </c>
      <c r="R104" s="59">
        <f t="shared" si="11"/>
        <v>0</v>
      </c>
      <c r="S104" s="59">
        <f t="shared" si="11"/>
        <v>0</v>
      </c>
      <c r="T104" s="59">
        <f t="shared" si="11"/>
        <v>0</v>
      </c>
      <c r="U104" s="59">
        <f t="shared" si="11"/>
        <v>0</v>
      </c>
      <c r="V104" s="55">
        <f t="shared" si="15"/>
        <v>0</v>
      </c>
      <c r="W104" s="55">
        <f t="shared" si="16"/>
        <v>0</v>
      </c>
      <c r="X104" s="55">
        <f t="shared" si="17"/>
        <v>0</v>
      </c>
      <c r="Y104" s="55">
        <f t="shared" si="18"/>
        <v>0</v>
      </c>
      <c r="Z104" s="55">
        <f t="shared" si="19"/>
        <v>0</v>
      </c>
      <c r="AA104" s="100"/>
    </row>
    <row r="105" spans="1:27" s="112" customFormat="1" ht="21" customHeight="1" x14ac:dyDescent="0.25">
      <c r="A105" s="185"/>
      <c r="B105" s="8"/>
      <c r="C105" s="304"/>
      <c r="D105" s="89"/>
      <c r="E105" s="306"/>
      <c r="F105" s="305"/>
      <c r="G105" s="320"/>
      <c r="H105" s="320"/>
      <c r="I105" s="320"/>
      <c r="J105" s="319">
        <f t="shared" si="12"/>
        <v>0</v>
      </c>
      <c r="K105" s="111"/>
      <c r="L105" s="58"/>
      <c r="M105" s="8">
        <f t="shared" si="13"/>
        <v>0</v>
      </c>
      <c r="N105" s="58"/>
      <c r="O105" s="58"/>
      <c r="P105" s="8">
        <f t="shared" si="14"/>
        <v>18</v>
      </c>
      <c r="Q105" s="59">
        <f t="shared" si="11"/>
        <v>0</v>
      </c>
      <c r="R105" s="59">
        <f t="shared" si="11"/>
        <v>0</v>
      </c>
      <c r="S105" s="59">
        <f t="shared" si="11"/>
        <v>0</v>
      </c>
      <c r="T105" s="59">
        <f t="shared" si="11"/>
        <v>0</v>
      </c>
      <c r="U105" s="59">
        <f t="shared" si="11"/>
        <v>0</v>
      </c>
      <c r="V105" s="55">
        <f t="shared" si="15"/>
        <v>0</v>
      </c>
      <c r="W105" s="55">
        <f t="shared" si="16"/>
        <v>0</v>
      </c>
      <c r="X105" s="55">
        <f t="shared" si="17"/>
        <v>0</v>
      </c>
      <c r="Y105" s="55">
        <f t="shared" si="18"/>
        <v>0</v>
      </c>
      <c r="Z105" s="55">
        <f t="shared" si="19"/>
        <v>0</v>
      </c>
      <c r="AA105" s="111"/>
    </row>
    <row r="106" spans="1:27" ht="21" customHeight="1" x14ac:dyDescent="0.25">
      <c r="C106" s="304"/>
      <c r="E106" s="305"/>
      <c r="F106" s="305"/>
      <c r="G106" s="318"/>
      <c r="H106" s="318"/>
      <c r="I106" s="319"/>
      <c r="J106" s="319">
        <f t="shared" si="12"/>
        <v>0</v>
      </c>
      <c r="L106" s="58"/>
      <c r="M106" s="8">
        <f t="shared" si="13"/>
        <v>0</v>
      </c>
      <c r="N106" s="58"/>
      <c r="O106" s="58"/>
      <c r="P106" s="8">
        <f t="shared" si="14"/>
        <v>18</v>
      </c>
      <c r="Q106" s="59">
        <f t="shared" ref="Q106:U137" si="20">IFERROR(IF(AND((Q$194-$P106)/$M106&gt;0,(Q$194-$P106)/$M106&lt;1),(Q$194-$P106)/$M106,IF((Q$194-$P106)/$M106&gt;0,1,0)),0)</f>
        <v>0</v>
      </c>
      <c r="R106" s="59">
        <f t="shared" si="20"/>
        <v>0</v>
      </c>
      <c r="S106" s="59">
        <f t="shared" si="20"/>
        <v>0</v>
      </c>
      <c r="T106" s="59">
        <f t="shared" si="20"/>
        <v>0</v>
      </c>
      <c r="U106" s="59">
        <f t="shared" si="20"/>
        <v>0</v>
      </c>
      <c r="V106" s="55">
        <f t="shared" si="15"/>
        <v>0</v>
      </c>
      <c r="W106" s="55">
        <f t="shared" si="16"/>
        <v>0</v>
      </c>
      <c r="X106" s="55">
        <f t="shared" si="17"/>
        <v>0</v>
      </c>
      <c r="Y106" s="55">
        <f t="shared" si="18"/>
        <v>0</v>
      </c>
      <c r="Z106" s="55">
        <f t="shared" si="19"/>
        <v>0</v>
      </c>
    </row>
    <row r="107" spans="1:27" ht="21" customHeight="1" x14ac:dyDescent="0.25">
      <c r="C107" s="304"/>
      <c r="E107" s="305"/>
      <c r="F107" s="305"/>
      <c r="G107" s="318"/>
      <c r="H107" s="318"/>
      <c r="I107" s="319"/>
      <c r="J107" s="319">
        <f t="shared" si="12"/>
        <v>0</v>
      </c>
      <c r="L107" s="58"/>
      <c r="M107" s="8">
        <f t="shared" si="13"/>
        <v>0</v>
      </c>
      <c r="N107" s="58"/>
      <c r="O107" s="58"/>
      <c r="P107" s="8">
        <f t="shared" si="14"/>
        <v>18</v>
      </c>
      <c r="Q107" s="59">
        <f t="shared" si="20"/>
        <v>0</v>
      </c>
      <c r="R107" s="59">
        <f t="shared" si="20"/>
        <v>0</v>
      </c>
      <c r="S107" s="59">
        <f t="shared" si="20"/>
        <v>0</v>
      </c>
      <c r="T107" s="59">
        <f t="shared" si="20"/>
        <v>0</v>
      </c>
      <c r="U107" s="59">
        <f t="shared" si="20"/>
        <v>0</v>
      </c>
      <c r="V107" s="55">
        <f t="shared" si="15"/>
        <v>0</v>
      </c>
      <c r="W107" s="55">
        <f t="shared" si="16"/>
        <v>0</v>
      </c>
      <c r="X107" s="55">
        <f t="shared" si="17"/>
        <v>0</v>
      </c>
      <c r="Y107" s="55">
        <f t="shared" si="18"/>
        <v>0</v>
      </c>
      <c r="Z107" s="55">
        <f t="shared" si="19"/>
        <v>0</v>
      </c>
    </row>
    <row r="108" spans="1:27" ht="21" customHeight="1" x14ac:dyDescent="0.25">
      <c r="C108" s="304"/>
      <c r="E108" s="305"/>
      <c r="F108" s="305"/>
      <c r="G108" s="318"/>
      <c r="H108" s="318"/>
      <c r="I108" s="319"/>
      <c r="J108" s="319">
        <f t="shared" si="12"/>
        <v>0</v>
      </c>
      <c r="L108" s="58"/>
      <c r="M108" s="8">
        <f t="shared" si="13"/>
        <v>0</v>
      </c>
      <c r="N108" s="58"/>
      <c r="O108" s="58"/>
      <c r="P108" s="8">
        <f t="shared" si="14"/>
        <v>18</v>
      </c>
      <c r="Q108" s="59">
        <f t="shared" si="20"/>
        <v>0</v>
      </c>
      <c r="R108" s="59">
        <f t="shared" si="20"/>
        <v>0</v>
      </c>
      <c r="S108" s="59">
        <f t="shared" si="20"/>
        <v>0</v>
      </c>
      <c r="T108" s="59">
        <f t="shared" si="20"/>
        <v>0</v>
      </c>
      <c r="U108" s="59">
        <f t="shared" si="20"/>
        <v>0</v>
      </c>
      <c r="V108" s="55">
        <f t="shared" si="15"/>
        <v>0</v>
      </c>
      <c r="W108" s="55">
        <f t="shared" si="16"/>
        <v>0</v>
      </c>
      <c r="X108" s="55">
        <f t="shared" si="17"/>
        <v>0</v>
      </c>
      <c r="Y108" s="55">
        <f t="shared" si="18"/>
        <v>0</v>
      </c>
      <c r="Z108" s="55">
        <f t="shared" si="19"/>
        <v>0</v>
      </c>
    </row>
    <row r="109" spans="1:27" ht="21" customHeight="1" x14ac:dyDescent="0.25">
      <c r="C109" s="304"/>
      <c r="E109" s="305"/>
      <c r="F109" s="305"/>
      <c r="G109" s="318"/>
      <c r="H109" s="318"/>
      <c r="I109" s="319"/>
      <c r="J109" s="319">
        <f t="shared" si="12"/>
        <v>0</v>
      </c>
      <c r="L109" s="58"/>
      <c r="M109" s="8">
        <f t="shared" si="13"/>
        <v>0</v>
      </c>
      <c r="N109" s="58"/>
      <c r="O109" s="58"/>
      <c r="P109" s="8">
        <f t="shared" si="14"/>
        <v>18</v>
      </c>
      <c r="Q109" s="59">
        <f t="shared" si="20"/>
        <v>0</v>
      </c>
      <c r="R109" s="59">
        <f t="shared" si="20"/>
        <v>0</v>
      </c>
      <c r="S109" s="59">
        <f t="shared" si="20"/>
        <v>0</v>
      </c>
      <c r="T109" s="59">
        <f t="shared" si="20"/>
        <v>0</v>
      </c>
      <c r="U109" s="59">
        <f t="shared" si="20"/>
        <v>0</v>
      </c>
      <c r="V109" s="55">
        <f t="shared" si="15"/>
        <v>0</v>
      </c>
      <c r="W109" s="55">
        <f t="shared" si="16"/>
        <v>0</v>
      </c>
      <c r="X109" s="55">
        <f t="shared" si="17"/>
        <v>0</v>
      </c>
      <c r="Y109" s="55">
        <f t="shared" si="18"/>
        <v>0</v>
      </c>
      <c r="Z109" s="55">
        <f t="shared" si="19"/>
        <v>0</v>
      </c>
    </row>
    <row r="110" spans="1:27" s="101" customFormat="1" ht="21" customHeight="1" x14ac:dyDescent="0.25">
      <c r="A110" s="103"/>
      <c r="B110" s="8"/>
      <c r="C110" s="304"/>
      <c r="D110" s="8"/>
      <c r="E110" s="305"/>
      <c r="F110" s="305"/>
      <c r="G110" s="318"/>
      <c r="H110" s="318"/>
      <c r="I110" s="319"/>
      <c r="J110" s="319">
        <f t="shared" si="12"/>
        <v>0</v>
      </c>
      <c r="K110" s="100"/>
      <c r="L110" s="58"/>
      <c r="M110" s="8">
        <f t="shared" si="13"/>
        <v>0</v>
      </c>
      <c r="N110" s="58"/>
      <c r="O110" s="58"/>
      <c r="P110" s="8">
        <f t="shared" si="14"/>
        <v>18</v>
      </c>
      <c r="Q110" s="59">
        <f t="shared" si="20"/>
        <v>0</v>
      </c>
      <c r="R110" s="59">
        <f t="shared" si="20"/>
        <v>0</v>
      </c>
      <c r="S110" s="59">
        <f t="shared" si="20"/>
        <v>0</v>
      </c>
      <c r="T110" s="59">
        <f t="shared" si="20"/>
        <v>0</v>
      </c>
      <c r="U110" s="59">
        <f t="shared" si="20"/>
        <v>0</v>
      </c>
      <c r="V110" s="55">
        <f t="shared" si="15"/>
        <v>0</v>
      </c>
      <c r="W110" s="55">
        <f t="shared" si="16"/>
        <v>0</v>
      </c>
      <c r="X110" s="55">
        <f t="shared" si="17"/>
        <v>0</v>
      </c>
      <c r="Y110" s="55">
        <f t="shared" si="18"/>
        <v>0</v>
      </c>
      <c r="Z110" s="55">
        <f t="shared" si="19"/>
        <v>0</v>
      </c>
      <c r="AA110" s="100"/>
    </row>
    <row r="111" spans="1:27" ht="21" customHeight="1" x14ac:dyDescent="0.25">
      <c r="C111" s="304"/>
      <c r="E111" s="305"/>
      <c r="F111" s="305"/>
      <c r="G111" s="318"/>
      <c r="H111" s="318"/>
      <c r="I111" s="319"/>
      <c r="J111" s="319">
        <f t="shared" si="12"/>
        <v>0</v>
      </c>
      <c r="L111" s="58"/>
      <c r="M111" s="8">
        <f t="shared" si="13"/>
        <v>0</v>
      </c>
      <c r="N111" s="58"/>
      <c r="O111" s="58"/>
      <c r="P111" s="8">
        <f t="shared" si="14"/>
        <v>18</v>
      </c>
      <c r="Q111" s="59">
        <f t="shared" si="20"/>
        <v>0</v>
      </c>
      <c r="R111" s="59">
        <f t="shared" si="20"/>
        <v>0</v>
      </c>
      <c r="S111" s="59">
        <f t="shared" si="20"/>
        <v>0</v>
      </c>
      <c r="T111" s="59">
        <f t="shared" si="20"/>
        <v>0</v>
      </c>
      <c r="U111" s="59">
        <f t="shared" si="20"/>
        <v>0</v>
      </c>
      <c r="V111" s="55">
        <f t="shared" si="15"/>
        <v>0</v>
      </c>
      <c r="W111" s="55">
        <f t="shared" si="16"/>
        <v>0</v>
      </c>
      <c r="X111" s="55">
        <f t="shared" si="17"/>
        <v>0</v>
      </c>
      <c r="Y111" s="55">
        <f t="shared" si="18"/>
        <v>0</v>
      </c>
      <c r="Z111" s="55">
        <f t="shared" si="19"/>
        <v>0</v>
      </c>
    </row>
    <row r="112" spans="1:27" ht="21" customHeight="1" x14ac:dyDescent="0.25">
      <c r="C112" s="304"/>
      <c r="E112" s="305"/>
      <c r="F112" s="305"/>
      <c r="G112" s="318"/>
      <c r="H112" s="318"/>
      <c r="I112" s="319"/>
      <c r="J112" s="319">
        <f t="shared" si="12"/>
        <v>0</v>
      </c>
      <c r="L112" s="58"/>
      <c r="M112" s="8">
        <f t="shared" si="13"/>
        <v>0</v>
      </c>
      <c r="N112" s="58"/>
      <c r="O112" s="58"/>
      <c r="P112" s="8">
        <f t="shared" si="14"/>
        <v>18</v>
      </c>
      <c r="Q112" s="59">
        <f t="shared" si="20"/>
        <v>0</v>
      </c>
      <c r="R112" s="59">
        <f t="shared" si="20"/>
        <v>0</v>
      </c>
      <c r="S112" s="59">
        <f t="shared" si="20"/>
        <v>0</v>
      </c>
      <c r="T112" s="59">
        <f t="shared" si="20"/>
        <v>0</v>
      </c>
      <c r="U112" s="59">
        <f t="shared" si="20"/>
        <v>0</v>
      </c>
      <c r="V112" s="55">
        <f t="shared" si="15"/>
        <v>0</v>
      </c>
      <c r="W112" s="55">
        <f t="shared" si="16"/>
        <v>0</v>
      </c>
      <c r="X112" s="55">
        <f t="shared" si="17"/>
        <v>0</v>
      </c>
      <c r="Y112" s="55">
        <f t="shared" si="18"/>
        <v>0</v>
      </c>
      <c r="Z112" s="55">
        <f t="shared" si="19"/>
        <v>0</v>
      </c>
    </row>
    <row r="113" spans="3:26" ht="21" customHeight="1" x14ac:dyDescent="0.25">
      <c r="C113" s="304"/>
      <c r="E113" s="305"/>
      <c r="F113" s="305"/>
      <c r="G113" s="318"/>
      <c r="H113" s="318"/>
      <c r="I113" s="319"/>
      <c r="J113" s="319">
        <f t="shared" si="12"/>
        <v>0</v>
      </c>
      <c r="L113" s="58"/>
      <c r="M113" s="8">
        <f t="shared" si="13"/>
        <v>0</v>
      </c>
      <c r="N113" s="58"/>
      <c r="O113" s="58"/>
      <c r="P113" s="8">
        <f t="shared" si="14"/>
        <v>18</v>
      </c>
      <c r="Q113" s="59">
        <f t="shared" si="20"/>
        <v>0</v>
      </c>
      <c r="R113" s="59">
        <f t="shared" si="20"/>
        <v>0</v>
      </c>
      <c r="S113" s="59">
        <f t="shared" si="20"/>
        <v>0</v>
      </c>
      <c r="T113" s="59">
        <f t="shared" si="20"/>
        <v>0</v>
      </c>
      <c r="U113" s="59">
        <f t="shared" si="20"/>
        <v>0</v>
      </c>
      <c r="V113" s="55">
        <f t="shared" si="15"/>
        <v>0</v>
      </c>
      <c r="W113" s="55">
        <f t="shared" si="16"/>
        <v>0</v>
      </c>
      <c r="X113" s="55">
        <f t="shared" si="17"/>
        <v>0</v>
      </c>
      <c r="Y113" s="55">
        <f t="shared" si="18"/>
        <v>0</v>
      </c>
      <c r="Z113" s="55">
        <f t="shared" si="19"/>
        <v>0</v>
      </c>
    </row>
    <row r="114" spans="3:26" ht="21" customHeight="1" x14ac:dyDescent="0.25">
      <c r="C114" s="304"/>
      <c r="E114" s="305"/>
      <c r="F114" s="305"/>
      <c r="G114" s="318"/>
      <c r="H114" s="318"/>
      <c r="I114" s="319"/>
      <c r="J114" s="319">
        <f t="shared" si="12"/>
        <v>0</v>
      </c>
      <c r="L114" s="58"/>
      <c r="M114" s="8">
        <f t="shared" si="13"/>
        <v>0</v>
      </c>
      <c r="N114" s="58"/>
      <c r="O114" s="58"/>
      <c r="P114" s="8">
        <f t="shared" si="14"/>
        <v>18</v>
      </c>
      <c r="Q114" s="59">
        <f t="shared" si="20"/>
        <v>0</v>
      </c>
      <c r="R114" s="59">
        <f t="shared" si="20"/>
        <v>0</v>
      </c>
      <c r="S114" s="59">
        <f t="shared" si="20"/>
        <v>0</v>
      </c>
      <c r="T114" s="59">
        <f t="shared" si="20"/>
        <v>0</v>
      </c>
      <c r="U114" s="59">
        <f t="shared" si="20"/>
        <v>0</v>
      </c>
      <c r="V114" s="55">
        <f t="shared" si="15"/>
        <v>0</v>
      </c>
      <c r="W114" s="55">
        <f t="shared" si="16"/>
        <v>0</v>
      </c>
      <c r="X114" s="55">
        <f t="shared" si="17"/>
        <v>0</v>
      </c>
      <c r="Y114" s="55">
        <f t="shared" si="18"/>
        <v>0</v>
      </c>
      <c r="Z114" s="55">
        <f t="shared" si="19"/>
        <v>0</v>
      </c>
    </row>
    <row r="115" spans="3:26" ht="21" customHeight="1" x14ac:dyDescent="0.25">
      <c r="C115" s="304"/>
      <c r="E115" s="305"/>
      <c r="F115" s="305"/>
      <c r="G115" s="319"/>
      <c r="H115" s="318"/>
      <c r="I115" s="319"/>
      <c r="J115" s="319">
        <f t="shared" si="12"/>
        <v>0</v>
      </c>
      <c r="L115" s="58"/>
      <c r="M115" s="8">
        <f t="shared" si="13"/>
        <v>0</v>
      </c>
      <c r="N115" s="58"/>
      <c r="O115" s="58"/>
      <c r="P115" s="8">
        <f t="shared" si="14"/>
        <v>18</v>
      </c>
      <c r="Q115" s="59">
        <f t="shared" si="20"/>
        <v>0</v>
      </c>
      <c r="R115" s="59">
        <f t="shared" si="20"/>
        <v>0</v>
      </c>
      <c r="S115" s="59">
        <f t="shared" si="20"/>
        <v>0</v>
      </c>
      <c r="T115" s="59">
        <f t="shared" si="20"/>
        <v>0</v>
      </c>
      <c r="U115" s="59">
        <f t="shared" si="20"/>
        <v>0</v>
      </c>
      <c r="V115" s="55">
        <f t="shared" si="15"/>
        <v>0</v>
      </c>
      <c r="W115" s="55">
        <f t="shared" si="16"/>
        <v>0</v>
      </c>
      <c r="X115" s="55">
        <f t="shared" si="17"/>
        <v>0</v>
      </c>
      <c r="Y115" s="55">
        <f t="shared" si="18"/>
        <v>0</v>
      </c>
      <c r="Z115" s="55">
        <f t="shared" si="19"/>
        <v>0</v>
      </c>
    </row>
    <row r="116" spans="3:26" ht="21" customHeight="1" x14ac:dyDescent="0.25">
      <c r="C116" s="304"/>
      <c r="E116" s="305"/>
      <c r="F116" s="305"/>
      <c r="G116" s="318"/>
      <c r="H116" s="318"/>
      <c r="I116" s="319"/>
      <c r="J116" s="319">
        <f t="shared" si="12"/>
        <v>0</v>
      </c>
      <c r="L116" s="58"/>
      <c r="M116" s="8">
        <f t="shared" si="13"/>
        <v>0</v>
      </c>
      <c r="N116" s="58"/>
      <c r="O116" s="58"/>
      <c r="P116" s="8">
        <f t="shared" si="14"/>
        <v>18</v>
      </c>
      <c r="Q116" s="59">
        <f t="shared" si="20"/>
        <v>0</v>
      </c>
      <c r="R116" s="59">
        <f t="shared" si="20"/>
        <v>0</v>
      </c>
      <c r="S116" s="59">
        <f t="shared" si="20"/>
        <v>0</v>
      </c>
      <c r="T116" s="59">
        <f t="shared" si="20"/>
        <v>0</v>
      </c>
      <c r="U116" s="59">
        <f t="shared" si="20"/>
        <v>0</v>
      </c>
      <c r="V116" s="55">
        <f t="shared" si="15"/>
        <v>0</v>
      </c>
      <c r="W116" s="55">
        <f t="shared" si="16"/>
        <v>0</v>
      </c>
      <c r="X116" s="55">
        <f t="shared" si="17"/>
        <v>0</v>
      </c>
      <c r="Y116" s="55">
        <f t="shared" si="18"/>
        <v>0</v>
      </c>
      <c r="Z116" s="55">
        <f t="shared" si="19"/>
        <v>0</v>
      </c>
    </row>
    <row r="117" spans="3:26" ht="21" customHeight="1" x14ac:dyDescent="0.25">
      <c r="C117" s="304"/>
      <c r="E117" s="305"/>
      <c r="F117" s="305"/>
      <c r="G117" s="319"/>
      <c r="H117" s="318"/>
      <c r="I117" s="319"/>
      <c r="J117" s="319">
        <f t="shared" si="12"/>
        <v>0</v>
      </c>
      <c r="L117" s="58"/>
      <c r="M117" s="8">
        <f t="shared" si="13"/>
        <v>0</v>
      </c>
      <c r="N117" s="58"/>
      <c r="O117" s="58"/>
      <c r="P117" s="8">
        <f t="shared" si="14"/>
        <v>18</v>
      </c>
      <c r="Q117" s="59">
        <f t="shared" si="20"/>
        <v>0</v>
      </c>
      <c r="R117" s="59">
        <f t="shared" si="20"/>
        <v>0</v>
      </c>
      <c r="S117" s="59">
        <f t="shared" si="20"/>
        <v>0</v>
      </c>
      <c r="T117" s="59">
        <f t="shared" si="20"/>
        <v>0</v>
      </c>
      <c r="U117" s="59">
        <f t="shared" si="20"/>
        <v>0</v>
      </c>
      <c r="V117" s="55">
        <f t="shared" si="15"/>
        <v>0</v>
      </c>
      <c r="W117" s="55">
        <f t="shared" si="16"/>
        <v>0</v>
      </c>
      <c r="X117" s="55">
        <f t="shared" si="17"/>
        <v>0</v>
      </c>
      <c r="Y117" s="55">
        <f t="shared" si="18"/>
        <v>0</v>
      </c>
      <c r="Z117" s="55">
        <f t="shared" si="19"/>
        <v>0</v>
      </c>
    </row>
    <row r="118" spans="3:26" ht="21" customHeight="1" x14ac:dyDescent="0.25">
      <c r="C118" s="304"/>
      <c r="D118" s="189"/>
      <c r="E118" s="305"/>
      <c r="F118" s="305"/>
      <c r="G118" s="318"/>
      <c r="H118" s="318"/>
      <c r="I118" s="319"/>
      <c r="J118" s="319">
        <f t="shared" si="12"/>
        <v>0</v>
      </c>
      <c r="L118" s="58"/>
      <c r="M118" s="8">
        <f t="shared" si="13"/>
        <v>0</v>
      </c>
      <c r="N118" s="58"/>
      <c r="O118" s="58"/>
      <c r="P118" s="8">
        <f t="shared" si="14"/>
        <v>18</v>
      </c>
      <c r="Q118" s="59">
        <f t="shared" si="20"/>
        <v>0</v>
      </c>
      <c r="R118" s="59">
        <f t="shared" si="20"/>
        <v>0</v>
      </c>
      <c r="S118" s="59">
        <f t="shared" si="20"/>
        <v>0</v>
      </c>
      <c r="T118" s="59">
        <f t="shared" si="20"/>
        <v>0</v>
      </c>
      <c r="U118" s="59">
        <f t="shared" si="20"/>
        <v>0</v>
      </c>
      <c r="V118" s="55">
        <f t="shared" si="15"/>
        <v>0</v>
      </c>
      <c r="W118" s="55">
        <f t="shared" si="16"/>
        <v>0</v>
      </c>
      <c r="X118" s="55">
        <f t="shared" si="17"/>
        <v>0</v>
      </c>
      <c r="Y118" s="55">
        <f t="shared" si="18"/>
        <v>0</v>
      </c>
      <c r="Z118" s="55">
        <f t="shared" si="19"/>
        <v>0</v>
      </c>
    </row>
    <row r="119" spans="3:26" ht="21" customHeight="1" x14ac:dyDescent="0.25">
      <c r="C119" s="304"/>
      <c r="E119" s="305"/>
      <c r="F119" s="305"/>
      <c r="G119" s="318"/>
      <c r="H119" s="318"/>
      <c r="I119" s="319"/>
      <c r="J119" s="319">
        <f t="shared" si="12"/>
        <v>0</v>
      </c>
      <c r="L119" s="58"/>
      <c r="M119" s="8">
        <f t="shared" si="13"/>
        <v>0</v>
      </c>
      <c r="N119" s="58"/>
      <c r="O119" s="58"/>
      <c r="P119" s="8">
        <f t="shared" si="14"/>
        <v>18</v>
      </c>
      <c r="Q119" s="59">
        <f t="shared" si="20"/>
        <v>0</v>
      </c>
      <c r="R119" s="59">
        <f t="shared" si="20"/>
        <v>0</v>
      </c>
      <c r="S119" s="59">
        <f t="shared" si="20"/>
        <v>0</v>
      </c>
      <c r="T119" s="59">
        <f t="shared" si="20"/>
        <v>0</v>
      </c>
      <c r="U119" s="59">
        <f t="shared" si="20"/>
        <v>0</v>
      </c>
      <c r="V119" s="55">
        <f t="shared" si="15"/>
        <v>0</v>
      </c>
      <c r="W119" s="55">
        <f t="shared" si="16"/>
        <v>0</v>
      </c>
      <c r="X119" s="55">
        <f t="shared" si="17"/>
        <v>0</v>
      </c>
      <c r="Y119" s="55">
        <f t="shared" si="18"/>
        <v>0</v>
      </c>
      <c r="Z119" s="55">
        <f t="shared" si="19"/>
        <v>0</v>
      </c>
    </row>
    <row r="120" spans="3:26" ht="21" customHeight="1" x14ac:dyDescent="0.25">
      <c r="C120" s="304"/>
      <c r="E120" s="305"/>
      <c r="F120" s="305"/>
      <c r="G120" s="318"/>
      <c r="H120" s="318"/>
      <c r="I120" s="319"/>
      <c r="J120" s="319">
        <f t="shared" si="12"/>
        <v>0</v>
      </c>
      <c r="L120" s="58"/>
      <c r="M120" s="8">
        <f t="shared" si="13"/>
        <v>0</v>
      </c>
      <c r="N120" s="58"/>
      <c r="O120" s="58"/>
      <c r="P120" s="8">
        <f t="shared" si="14"/>
        <v>18</v>
      </c>
      <c r="Q120" s="59">
        <f t="shared" si="20"/>
        <v>0</v>
      </c>
      <c r="R120" s="59">
        <f t="shared" si="20"/>
        <v>0</v>
      </c>
      <c r="S120" s="59">
        <f t="shared" si="20"/>
        <v>0</v>
      </c>
      <c r="T120" s="59">
        <f t="shared" si="20"/>
        <v>0</v>
      </c>
      <c r="U120" s="59">
        <f t="shared" si="20"/>
        <v>0</v>
      </c>
      <c r="V120" s="55">
        <f t="shared" si="15"/>
        <v>0</v>
      </c>
      <c r="W120" s="55">
        <f t="shared" si="16"/>
        <v>0</v>
      </c>
      <c r="X120" s="55">
        <f t="shared" si="17"/>
        <v>0</v>
      </c>
      <c r="Y120" s="55">
        <f t="shared" si="18"/>
        <v>0</v>
      </c>
      <c r="Z120" s="55">
        <f t="shared" si="19"/>
        <v>0</v>
      </c>
    </row>
    <row r="121" spans="3:26" ht="21" customHeight="1" x14ac:dyDescent="0.25">
      <c r="C121" s="304"/>
      <c r="E121" s="305"/>
      <c r="F121" s="305"/>
      <c r="G121" s="318"/>
      <c r="H121" s="318"/>
      <c r="I121" s="319"/>
      <c r="J121" s="319">
        <f t="shared" si="12"/>
        <v>0</v>
      </c>
      <c r="L121" s="58"/>
      <c r="M121" s="8">
        <f t="shared" si="13"/>
        <v>0</v>
      </c>
      <c r="N121" s="58"/>
      <c r="O121" s="58"/>
      <c r="P121" s="8">
        <f t="shared" si="14"/>
        <v>18</v>
      </c>
      <c r="Q121" s="59">
        <f t="shared" si="20"/>
        <v>0</v>
      </c>
      <c r="R121" s="59">
        <f t="shared" si="20"/>
        <v>0</v>
      </c>
      <c r="S121" s="59">
        <f t="shared" si="20"/>
        <v>0</v>
      </c>
      <c r="T121" s="59">
        <f t="shared" si="20"/>
        <v>0</v>
      </c>
      <c r="U121" s="59">
        <f t="shared" si="20"/>
        <v>0</v>
      </c>
      <c r="V121" s="55">
        <f t="shared" si="15"/>
        <v>0</v>
      </c>
      <c r="W121" s="55">
        <f t="shared" si="16"/>
        <v>0</v>
      </c>
      <c r="X121" s="55">
        <f t="shared" si="17"/>
        <v>0</v>
      </c>
      <c r="Y121" s="55">
        <f t="shared" si="18"/>
        <v>0</v>
      </c>
      <c r="Z121" s="55">
        <f t="shared" si="19"/>
        <v>0</v>
      </c>
    </row>
    <row r="122" spans="3:26" ht="21" customHeight="1" x14ac:dyDescent="0.25">
      <c r="C122" s="304"/>
      <c r="E122" s="305"/>
      <c r="F122" s="305"/>
      <c r="G122" s="318"/>
      <c r="H122" s="318"/>
      <c r="I122" s="319"/>
      <c r="J122" s="319">
        <f t="shared" si="12"/>
        <v>0</v>
      </c>
      <c r="L122" s="58"/>
      <c r="M122" s="8">
        <f t="shared" si="13"/>
        <v>0</v>
      </c>
      <c r="N122" s="58"/>
      <c r="O122" s="58"/>
      <c r="P122" s="8">
        <f t="shared" si="14"/>
        <v>18</v>
      </c>
      <c r="Q122" s="59">
        <f t="shared" si="20"/>
        <v>0</v>
      </c>
      <c r="R122" s="59">
        <f t="shared" si="20"/>
        <v>0</v>
      </c>
      <c r="S122" s="59">
        <f t="shared" si="20"/>
        <v>0</v>
      </c>
      <c r="T122" s="59">
        <f t="shared" si="20"/>
        <v>0</v>
      </c>
      <c r="U122" s="59">
        <f t="shared" si="20"/>
        <v>0</v>
      </c>
      <c r="V122" s="55">
        <f t="shared" si="15"/>
        <v>0</v>
      </c>
      <c r="W122" s="55">
        <f t="shared" si="16"/>
        <v>0</v>
      </c>
      <c r="X122" s="55">
        <f t="shared" si="17"/>
        <v>0</v>
      </c>
      <c r="Y122" s="55">
        <f t="shared" si="18"/>
        <v>0</v>
      </c>
      <c r="Z122" s="55">
        <f t="shared" si="19"/>
        <v>0</v>
      </c>
    </row>
    <row r="123" spans="3:26" ht="21" customHeight="1" x14ac:dyDescent="0.25">
      <c r="C123" s="304"/>
      <c r="E123" s="305"/>
      <c r="F123" s="305"/>
      <c r="G123" s="318"/>
      <c r="H123" s="318"/>
      <c r="I123" s="319"/>
      <c r="J123" s="319">
        <f t="shared" si="12"/>
        <v>0</v>
      </c>
      <c r="L123" s="58"/>
      <c r="M123" s="8">
        <f t="shared" si="13"/>
        <v>0</v>
      </c>
      <c r="N123" s="58"/>
      <c r="O123" s="58"/>
      <c r="P123" s="8">
        <f t="shared" si="14"/>
        <v>18</v>
      </c>
      <c r="Q123" s="59">
        <f t="shared" si="20"/>
        <v>0</v>
      </c>
      <c r="R123" s="59">
        <f t="shared" si="20"/>
        <v>0</v>
      </c>
      <c r="S123" s="59">
        <f t="shared" si="20"/>
        <v>0</v>
      </c>
      <c r="T123" s="59">
        <f t="shared" si="20"/>
        <v>0</v>
      </c>
      <c r="U123" s="59">
        <f t="shared" si="20"/>
        <v>0</v>
      </c>
      <c r="V123" s="55">
        <f t="shared" si="15"/>
        <v>0</v>
      </c>
      <c r="W123" s="55">
        <f t="shared" si="16"/>
        <v>0</v>
      </c>
      <c r="X123" s="55">
        <f t="shared" si="17"/>
        <v>0</v>
      </c>
      <c r="Y123" s="55">
        <f t="shared" si="18"/>
        <v>0</v>
      </c>
      <c r="Z123" s="55">
        <f t="shared" si="19"/>
        <v>0</v>
      </c>
    </row>
    <row r="124" spans="3:26" ht="21" customHeight="1" x14ac:dyDescent="0.25">
      <c r="C124" s="304"/>
      <c r="E124" s="305"/>
      <c r="F124" s="305"/>
      <c r="G124" s="318"/>
      <c r="H124" s="318"/>
      <c r="I124" s="319"/>
      <c r="J124" s="319">
        <f t="shared" si="12"/>
        <v>0</v>
      </c>
      <c r="L124" s="58"/>
      <c r="M124" s="8">
        <f t="shared" si="13"/>
        <v>0</v>
      </c>
      <c r="N124" s="58"/>
      <c r="O124" s="58"/>
      <c r="P124" s="8">
        <f t="shared" si="14"/>
        <v>18</v>
      </c>
      <c r="Q124" s="59">
        <f t="shared" si="20"/>
        <v>0</v>
      </c>
      <c r="R124" s="59">
        <f t="shared" si="20"/>
        <v>0</v>
      </c>
      <c r="S124" s="59">
        <f t="shared" si="20"/>
        <v>0</v>
      </c>
      <c r="T124" s="59">
        <f t="shared" si="20"/>
        <v>0</v>
      </c>
      <c r="U124" s="59">
        <f t="shared" si="20"/>
        <v>0</v>
      </c>
      <c r="V124" s="55">
        <f t="shared" si="15"/>
        <v>0</v>
      </c>
      <c r="W124" s="55">
        <f t="shared" si="16"/>
        <v>0</v>
      </c>
      <c r="X124" s="55">
        <f t="shared" si="17"/>
        <v>0</v>
      </c>
      <c r="Y124" s="55">
        <f t="shared" si="18"/>
        <v>0</v>
      </c>
      <c r="Z124" s="55">
        <f t="shared" si="19"/>
        <v>0</v>
      </c>
    </row>
    <row r="125" spans="3:26" ht="21" customHeight="1" x14ac:dyDescent="0.25">
      <c r="C125" s="304"/>
      <c r="E125" s="305"/>
      <c r="F125" s="305"/>
      <c r="G125" s="318"/>
      <c r="H125" s="318"/>
      <c r="I125" s="319"/>
      <c r="J125" s="319">
        <f t="shared" si="12"/>
        <v>0</v>
      </c>
      <c r="L125" s="58"/>
      <c r="M125" s="8">
        <f t="shared" si="13"/>
        <v>0</v>
      </c>
      <c r="N125" s="58"/>
      <c r="O125" s="58"/>
      <c r="P125" s="8">
        <f t="shared" si="14"/>
        <v>18</v>
      </c>
      <c r="Q125" s="59">
        <f t="shared" si="20"/>
        <v>0</v>
      </c>
      <c r="R125" s="59">
        <f t="shared" si="20"/>
        <v>0</v>
      </c>
      <c r="S125" s="59">
        <f t="shared" si="20"/>
        <v>0</v>
      </c>
      <c r="T125" s="59">
        <f t="shared" si="20"/>
        <v>0</v>
      </c>
      <c r="U125" s="59">
        <f t="shared" si="20"/>
        <v>0</v>
      </c>
      <c r="V125" s="55">
        <f t="shared" si="15"/>
        <v>0</v>
      </c>
      <c r="W125" s="55">
        <f t="shared" si="16"/>
        <v>0</v>
      </c>
      <c r="X125" s="55">
        <f t="shared" si="17"/>
        <v>0</v>
      </c>
      <c r="Y125" s="55">
        <f t="shared" si="18"/>
        <v>0</v>
      </c>
      <c r="Z125" s="55">
        <f t="shared" si="19"/>
        <v>0</v>
      </c>
    </row>
    <row r="126" spans="3:26" ht="21" customHeight="1" x14ac:dyDescent="0.25">
      <c r="C126" s="304"/>
      <c r="E126" s="307"/>
      <c r="F126" s="305"/>
      <c r="G126" s="321"/>
      <c r="H126" s="318"/>
      <c r="I126" s="318"/>
      <c r="J126" s="319">
        <f t="shared" si="12"/>
        <v>0</v>
      </c>
      <c r="L126" s="113"/>
      <c r="M126" s="8">
        <f t="shared" si="13"/>
        <v>0</v>
      </c>
      <c r="N126" s="58"/>
      <c r="O126" s="58"/>
      <c r="P126" s="8">
        <f t="shared" si="14"/>
        <v>18</v>
      </c>
      <c r="Q126" s="59">
        <f t="shared" si="20"/>
        <v>0</v>
      </c>
      <c r="R126" s="59">
        <f t="shared" si="20"/>
        <v>0</v>
      </c>
      <c r="S126" s="59">
        <f t="shared" si="20"/>
        <v>0</v>
      </c>
      <c r="T126" s="59">
        <f t="shared" si="20"/>
        <v>0</v>
      </c>
      <c r="U126" s="59">
        <f t="shared" si="20"/>
        <v>0</v>
      </c>
      <c r="V126" s="55">
        <f t="shared" si="15"/>
        <v>0</v>
      </c>
      <c r="W126" s="55">
        <f t="shared" si="16"/>
        <v>0</v>
      </c>
      <c r="X126" s="55">
        <f t="shared" si="17"/>
        <v>0</v>
      </c>
      <c r="Y126" s="55">
        <f t="shared" si="18"/>
        <v>0</v>
      </c>
      <c r="Z126" s="55">
        <f t="shared" si="19"/>
        <v>0</v>
      </c>
    </row>
    <row r="127" spans="3:26" ht="21" customHeight="1" x14ac:dyDescent="0.25">
      <c r="C127" s="304"/>
      <c r="E127" s="307"/>
      <c r="F127" s="305"/>
      <c r="G127" s="321"/>
      <c r="H127" s="318"/>
      <c r="I127" s="318"/>
      <c r="J127" s="319">
        <f t="shared" si="12"/>
        <v>0</v>
      </c>
      <c r="L127" s="113"/>
      <c r="M127" s="8">
        <f t="shared" si="13"/>
        <v>0</v>
      </c>
      <c r="N127" s="58"/>
      <c r="O127" s="58"/>
      <c r="P127" s="8">
        <f t="shared" si="14"/>
        <v>18</v>
      </c>
      <c r="Q127" s="59">
        <f t="shared" si="20"/>
        <v>0</v>
      </c>
      <c r="R127" s="59">
        <f t="shared" si="20"/>
        <v>0</v>
      </c>
      <c r="S127" s="59">
        <f t="shared" si="20"/>
        <v>0</v>
      </c>
      <c r="T127" s="59">
        <f t="shared" si="20"/>
        <v>0</v>
      </c>
      <c r="U127" s="59">
        <f t="shared" si="20"/>
        <v>0</v>
      </c>
      <c r="V127" s="55">
        <f t="shared" si="15"/>
        <v>0</v>
      </c>
      <c r="W127" s="55">
        <f t="shared" si="16"/>
        <v>0</v>
      </c>
      <c r="X127" s="55">
        <f t="shared" si="17"/>
        <v>0</v>
      </c>
      <c r="Y127" s="55">
        <f t="shared" si="18"/>
        <v>0</v>
      </c>
      <c r="Z127" s="55">
        <f t="shared" si="19"/>
        <v>0</v>
      </c>
    </row>
    <row r="128" spans="3:26" ht="21" customHeight="1" x14ac:dyDescent="0.25">
      <c r="C128" s="304"/>
      <c r="D128" s="189"/>
      <c r="E128" s="305"/>
      <c r="F128" s="305"/>
      <c r="G128" s="318"/>
      <c r="H128" s="318"/>
      <c r="I128" s="319"/>
      <c r="J128" s="319">
        <f t="shared" si="12"/>
        <v>0</v>
      </c>
      <c r="L128" s="58"/>
      <c r="M128" s="8">
        <f t="shared" si="13"/>
        <v>0</v>
      </c>
      <c r="N128" s="58"/>
      <c r="O128" s="58"/>
      <c r="P128" s="8">
        <f t="shared" si="14"/>
        <v>18</v>
      </c>
      <c r="Q128" s="59">
        <f t="shared" si="20"/>
        <v>0</v>
      </c>
      <c r="R128" s="59">
        <f t="shared" si="20"/>
        <v>0</v>
      </c>
      <c r="S128" s="59">
        <f t="shared" si="20"/>
        <v>0</v>
      </c>
      <c r="T128" s="59">
        <f t="shared" si="20"/>
        <v>0</v>
      </c>
      <c r="U128" s="59">
        <f t="shared" si="20"/>
        <v>0</v>
      </c>
      <c r="V128" s="55">
        <f t="shared" si="15"/>
        <v>0</v>
      </c>
      <c r="W128" s="55">
        <f t="shared" si="16"/>
        <v>0</v>
      </c>
      <c r="X128" s="55">
        <f t="shared" si="17"/>
        <v>0</v>
      </c>
      <c r="Y128" s="55">
        <f t="shared" si="18"/>
        <v>0</v>
      </c>
      <c r="Z128" s="55">
        <f t="shared" si="19"/>
        <v>0</v>
      </c>
    </row>
    <row r="129" spans="1:27" s="101" customFormat="1" ht="21" customHeight="1" x14ac:dyDescent="0.25">
      <c r="A129" s="103"/>
      <c r="B129" s="8"/>
      <c r="C129" s="304"/>
      <c r="D129" s="8"/>
      <c r="E129" s="305"/>
      <c r="F129" s="305"/>
      <c r="G129" s="318"/>
      <c r="H129" s="318"/>
      <c r="I129" s="319"/>
      <c r="J129" s="319">
        <f t="shared" si="12"/>
        <v>0</v>
      </c>
      <c r="K129" s="100"/>
      <c r="L129" s="58"/>
      <c r="M129" s="8">
        <f t="shared" si="13"/>
        <v>0</v>
      </c>
      <c r="N129" s="58"/>
      <c r="O129" s="58"/>
      <c r="P129" s="8">
        <f t="shared" si="14"/>
        <v>18</v>
      </c>
      <c r="Q129" s="59">
        <f t="shared" si="20"/>
        <v>0</v>
      </c>
      <c r="R129" s="59">
        <f t="shared" si="20"/>
        <v>0</v>
      </c>
      <c r="S129" s="59">
        <f t="shared" si="20"/>
        <v>0</v>
      </c>
      <c r="T129" s="59">
        <f t="shared" si="20"/>
        <v>0</v>
      </c>
      <c r="U129" s="59">
        <f t="shared" si="20"/>
        <v>0</v>
      </c>
      <c r="V129" s="55">
        <f t="shared" si="15"/>
        <v>0</v>
      </c>
      <c r="W129" s="55">
        <f t="shared" si="16"/>
        <v>0</v>
      </c>
      <c r="X129" s="55">
        <f t="shared" si="17"/>
        <v>0</v>
      </c>
      <c r="Y129" s="55">
        <f t="shared" si="18"/>
        <v>0</v>
      </c>
      <c r="Z129" s="55">
        <f t="shared" si="19"/>
        <v>0</v>
      </c>
      <c r="AA129" s="100"/>
    </row>
    <row r="130" spans="1:27" ht="21" customHeight="1" x14ac:dyDescent="0.25">
      <c r="C130" s="304"/>
      <c r="E130" s="305"/>
      <c r="F130" s="305"/>
      <c r="G130" s="318"/>
      <c r="H130" s="318"/>
      <c r="I130" s="319"/>
      <c r="J130" s="319">
        <f t="shared" si="12"/>
        <v>0</v>
      </c>
      <c r="L130" s="58"/>
      <c r="M130" s="8">
        <f t="shared" si="13"/>
        <v>0</v>
      </c>
      <c r="N130" s="58"/>
      <c r="O130" s="58"/>
      <c r="P130" s="8">
        <f t="shared" si="14"/>
        <v>18</v>
      </c>
      <c r="Q130" s="59">
        <f t="shared" si="20"/>
        <v>0</v>
      </c>
      <c r="R130" s="59">
        <f t="shared" si="20"/>
        <v>0</v>
      </c>
      <c r="S130" s="59">
        <f t="shared" si="20"/>
        <v>0</v>
      </c>
      <c r="T130" s="59">
        <f t="shared" si="20"/>
        <v>0</v>
      </c>
      <c r="U130" s="59">
        <f t="shared" si="20"/>
        <v>0</v>
      </c>
      <c r="V130" s="55">
        <f t="shared" si="15"/>
        <v>0</v>
      </c>
      <c r="W130" s="55">
        <f t="shared" si="16"/>
        <v>0</v>
      </c>
      <c r="X130" s="55">
        <f t="shared" si="17"/>
        <v>0</v>
      </c>
      <c r="Y130" s="55">
        <f t="shared" si="18"/>
        <v>0</v>
      </c>
      <c r="Z130" s="55">
        <f t="shared" si="19"/>
        <v>0</v>
      </c>
    </row>
    <row r="131" spans="1:27" s="101" customFormat="1" ht="21" customHeight="1" x14ac:dyDescent="0.25">
      <c r="A131" s="103"/>
      <c r="B131" s="8"/>
      <c r="C131" s="304"/>
      <c r="D131" s="8"/>
      <c r="E131" s="305"/>
      <c r="F131" s="305"/>
      <c r="G131" s="318"/>
      <c r="H131" s="318"/>
      <c r="I131" s="319"/>
      <c r="J131" s="319">
        <f t="shared" si="12"/>
        <v>0</v>
      </c>
      <c r="K131" s="100"/>
      <c r="L131" s="58"/>
      <c r="M131" s="8">
        <f t="shared" si="13"/>
        <v>0</v>
      </c>
      <c r="N131" s="58"/>
      <c r="O131" s="58"/>
      <c r="P131" s="8">
        <f t="shared" si="14"/>
        <v>18</v>
      </c>
      <c r="Q131" s="59">
        <f t="shared" si="20"/>
        <v>0</v>
      </c>
      <c r="R131" s="59">
        <f t="shared" si="20"/>
        <v>0</v>
      </c>
      <c r="S131" s="59">
        <f t="shared" si="20"/>
        <v>0</v>
      </c>
      <c r="T131" s="59">
        <f t="shared" si="20"/>
        <v>0</v>
      </c>
      <c r="U131" s="59">
        <f t="shared" si="20"/>
        <v>0</v>
      </c>
      <c r="V131" s="55">
        <f t="shared" si="15"/>
        <v>0</v>
      </c>
      <c r="W131" s="55">
        <f t="shared" si="16"/>
        <v>0</v>
      </c>
      <c r="X131" s="55">
        <f t="shared" si="17"/>
        <v>0</v>
      </c>
      <c r="Y131" s="55">
        <f t="shared" si="18"/>
        <v>0</v>
      </c>
      <c r="Z131" s="55">
        <f t="shared" si="19"/>
        <v>0</v>
      </c>
      <c r="AA131" s="100"/>
    </row>
    <row r="132" spans="1:27" ht="21" customHeight="1" x14ac:dyDescent="0.25">
      <c r="C132" s="304"/>
      <c r="E132" s="305"/>
      <c r="F132" s="305"/>
      <c r="G132" s="318"/>
      <c r="H132" s="318"/>
      <c r="I132" s="319"/>
      <c r="J132" s="319">
        <f t="shared" si="12"/>
        <v>0</v>
      </c>
      <c r="L132" s="58"/>
      <c r="M132" s="8">
        <f t="shared" si="13"/>
        <v>0</v>
      </c>
      <c r="N132" s="58"/>
      <c r="O132" s="58"/>
      <c r="P132" s="8">
        <f t="shared" si="14"/>
        <v>18</v>
      </c>
      <c r="Q132" s="59">
        <f t="shared" si="20"/>
        <v>0</v>
      </c>
      <c r="R132" s="59">
        <f t="shared" si="20"/>
        <v>0</v>
      </c>
      <c r="S132" s="59">
        <f t="shared" si="20"/>
        <v>0</v>
      </c>
      <c r="T132" s="59">
        <f t="shared" si="20"/>
        <v>0</v>
      </c>
      <c r="U132" s="59">
        <f t="shared" si="20"/>
        <v>0</v>
      </c>
      <c r="V132" s="55">
        <f t="shared" si="15"/>
        <v>0</v>
      </c>
      <c r="W132" s="55">
        <f t="shared" si="16"/>
        <v>0</v>
      </c>
      <c r="X132" s="55">
        <f t="shared" si="17"/>
        <v>0</v>
      </c>
      <c r="Y132" s="55">
        <f t="shared" si="18"/>
        <v>0</v>
      </c>
      <c r="Z132" s="55">
        <f t="shared" si="19"/>
        <v>0</v>
      </c>
    </row>
    <row r="133" spans="1:27" ht="21" customHeight="1" x14ac:dyDescent="0.25">
      <c r="C133" s="304"/>
      <c r="E133" s="305"/>
      <c r="F133" s="305"/>
      <c r="G133" s="318"/>
      <c r="H133" s="318"/>
      <c r="I133" s="319"/>
      <c r="J133" s="319">
        <f t="shared" si="12"/>
        <v>0</v>
      </c>
      <c r="L133" s="58"/>
      <c r="M133" s="8">
        <f t="shared" si="13"/>
        <v>0</v>
      </c>
      <c r="N133" s="58"/>
      <c r="O133" s="58"/>
      <c r="P133" s="8">
        <f t="shared" si="14"/>
        <v>18</v>
      </c>
      <c r="Q133" s="59">
        <f t="shared" si="20"/>
        <v>0</v>
      </c>
      <c r="R133" s="59">
        <f t="shared" si="20"/>
        <v>0</v>
      </c>
      <c r="S133" s="59">
        <f t="shared" si="20"/>
        <v>0</v>
      </c>
      <c r="T133" s="59">
        <f t="shared" si="20"/>
        <v>0</v>
      </c>
      <c r="U133" s="59">
        <f t="shared" si="20"/>
        <v>0</v>
      </c>
      <c r="V133" s="55">
        <f t="shared" si="15"/>
        <v>0</v>
      </c>
      <c r="W133" s="55">
        <f t="shared" si="16"/>
        <v>0</v>
      </c>
      <c r="X133" s="55">
        <f t="shared" si="17"/>
        <v>0</v>
      </c>
      <c r="Y133" s="55">
        <f t="shared" si="18"/>
        <v>0</v>
      </c>
      <c r="Z133" s="55">
        <f t="shared" si="19"/>
        <v>0</v>
      </c>
    </row>
    <row r="134" spans="1:27" ht="21" customHeight="1" x14ac:dyDescent="0.25">
      <c r="C134" s="304"/>
      <c r="E134" s="305"/>
      <c r="F134" s="305"/>
      <c r="G134" s="318"/>
      <c r="H134" s="318"/>
      <c r="I134" s="319"/>
      <c r="J134" s="319">
        <f t="shared" si="12"/>
        <v>0</v>
      </c>
      <c r="L134" s="58"/>
      <c r="M134" s="8">
        <f t="shared" si="13"/>
        <v>0</v>
      </c>
      <c r="N134" s="58"/>
      <c r="O134" s="58"/>
      <c r="P134" s="8">
        <f t="shared" si="14"/>
        <v>18</v>
      </c>
      <c r="Q134" s="59">
        <f t="shared" si="20"/>
        <v>0</v>
      </c>
      <c r="R134" s="59">
        <f t="shared" si="20"/>
        <v>0</v>
      </c>
      <c r="S134" s="59">
        <f t="shared" si="20"/>
        <v>0</v>
      </c>
      <c r="T134" s="59">
        <f t="shared" si="20"/>
        <v>0</v>
      </c>
      <c r="U134" s="59">
        <f t="shared" si="20"/>
        <v>0</v>
      </c>
      <c r="V134" s="55">
        <f t="shared" si="15"/>
        <v>0</v>
      </c>
      <c r="W134" s="55">
        <f t="shared" si="16"/>
        <v>0</v>
      </c>
      <c r="X134" s="55">
        <f t="shared" si="17"/>
        <v>0</v>
      </c>
      <c r="Y134" s="55">
        <f t="shared" si="18"/>
        <v>0</v>
      </c>
      <c r="Z134" s="55">
        <f t="shared" si="19"/>
        <v>0</v>
      </c>
    </row>
    <row r="135" spans="1:27" ht="21" customHeight="1" x14ac:dyDescent="0.25">
      <c r="C135" s="304"/>
      <c r="E135" s="305"/>
      <c r="F135" s="305"/>
      <c r="G135" s="318"/>
      <c r="H135" s="318"/>
      <c r="I135" s="319"/>
      <c r="J135" s="319">
        <f t="shared" si="12"/>
        <v>0</v>
      </c>
      <c r="L135" s="58"/>
      <c r="M135" s="8">
        <f t="shared" si="13"/>
        <v>0</v>
      </c>
      <c r="N135" s="58"/>
      <c r="O135" s="58"/>
      <c r="P135" s="8">
        <f t="shared" si="14"/>
        <v>18</v>
      </c>
      <c r="Q135" s="59">
        <f t="shared" si="20"/>
        <v>0</v>
      </c>
      <c r="R135" s="59">
        <f t="shared" si="20"/>
        <v>0</v>
      </c>
      <c r="S135" s="59">
        <f t="shared" si="20"/>
        <v>0</v>
      </c>
      <c r="T135" s="59">
        <f t="shared" si="20"/>
        <v>0</v>
      </c>
      <c r="U135" s="59">
        <f t="shared" si="20"/>
        <v>0</v>
      </c>
      <c r="V135" s="55">
        <f t="shared" si="15"/>
        <v>0</v>
      </c>
      <c r="W135" s="55">
        <f t="shared" si="16"/>
        <v>0</v>
      </c>
      <c r="X135" s="55">
        <f t="shared" si="17"/>
        <v>0</v>
      </c>
      <c r="Y135" s="55">
        <f t="shared" si="18"/>
        <v>0</v>
      </c>
      <c r="Z135" s="55">
        <f t="shared" si="19"/>
        <v>0</v>
      </c>
    </row>
    <row r="136" spans="1:27" ht="21" customHeight="1" x14ac:dyDescent="0.25">
      <c r="C136" s="304"/>
      <c r="E136" s="305"/>
      <c r="F136" s="305"/>
      <c r="G136" s="318"/>
      <c r="H136" s="318"/>
      <c r="I136" s="319"/>
      <c r="J136" s="319">
        <f t="shared" si="12"/>
        <v>0</v>
      </c>
      <c r="L136" s="58"/>
      <c r="M136" s="8">
        <f t="shared" si="13"/>
        <v>0</v>
      </c>
      <c r="N136" s="58"/>
      <c r="O136" s="58"/>
      <c r="P136" s="8">
        <f t="shared" si="14"/>
        <v>18</v>
      </c>
      <c r="Q136" s="59">
        <f t="shared" si="20"/>
        <v>0</v>
      </c>
      <c r="R136" s="59">
        <f t="shared" si="20"/>
        <v>0</v>
      </c>
      <c r="S136" s="59">
        <f t="shared" si="20"/>
        <v>0</v>
      </c>
      <c r="T136" s="59">
        <f t="shared" si="20"/>
        <v>0</v>
      </c>
      <c r="U136" s="59">
        <f t="shared" si="20"/>
        <v>0</v>
      </c>
      <c r="V136" s="55">
        <f t="shared" si="15"/>
        <v>0</v>
      </c>
      <c r="W136" s="55">
        <f t="shared" si="16"/>
        <v>0</v>
      </c>
      <c r="X136" s="55">
        <f t="shared" si="17"/>
        <v>0</v>
      </c>
      <c r="Y136" s="55">
        <f t="shared" si="18"/>
        <v>0</v>
      </c>
      <c r="Z136" s="55">
        <f t="shared" si="19"/>
        <v>0</v>
      </c>
    </row>
    <row r="137" spans="1:27" ht="21" customHeight="1" x14ac:dyDescent="0.25">
      <c r="C137" s="304"/>
      <c r="E137" s="305"/>
      <c r="F137" s="305"/>
      <c r="G137" s="318"/>
      <c r="H137" s="318"/>
      <c r="I137" s="319"/>
      <c r="J137" s="319">
        <f t="shared" si="12"/>
        <v>0</v>
      </c>
      <c r="L137" s="58"/>
      <c r="M137" s="8">
        <f t="shared" si="13"/>
        <v>0</v>
      </c>
      <c r="N137" s="58"/>
      <c r="O137" s="58"/>
      <c r="P137" s="8">
        <f t="shared" si="14"/>
        <v>18</v>
      </c>
      <c r="Q137" s="59">
        <f t="shared" si="20"/>
        <v>0</v>
      </c>
      <c r="R137" s="59">
        <f t="shared" si="20"/>
        <v>0</v>
      </c>
      <c r="S137" s="59">
        <f t="shared" si="20"/>
        <v>0</v>
      </c>
      <c r="T137" s="59">
        <f t="shared" si="20"/>
        <v>0</v>
      </c>
      <c r="U137" s="59">
        <f t="shared" si="20"/>
        <v>0</v>
      </c>
      <c r="V137" s="55">
        <f t="shared" si="15"/>
        <v>0</v>
      </c>
      <c r="W137" s="55">
        <f t="shared" si="16"/>
        <v>0</v>
      </c>
      <c r="X137" s="55">
        <f t="shared" si="17"/>
        <v>0</v>
      </c>
      <c r="Y137" s="55">
        <f t="shared" si="18"/>
        <v>0</v>
      </c>
      <c r="Z137" s="55">
        <f t="shared" si="19"/>
        <v>0</v>
      </c>
    </row>
    <row r="138" spans="1:27" ht="21" customHeight="1" x14ac:dyDescent="0.25">
      <c r="C138" s="304"/>
      <c r="E138" s="305"/>
      <c r="F138" s="305"/>
      <c r="G138" s="318"/>
      <c r="H138" s="318"/>
      <c r="I138" s="319"/>
      <c r="J138" s="319">
        <f t="shared" si="12"/>
        <v>0</v>
      </c>
      <c r="L138" s="58"/>
      <c r="M138" s="8">
        <f t="shared" si="13"/>
        <v>0</v>
      </c>
      <c r="N138" s="58"/>
      <c r="O138" s="58"/>
      <c r="P138" s="8">
        <f t="shared" si="14"/>
        <v>18</v>
      </c>
      <c r="Q138" s="59">
        <f t="shared" ref="Q138:U169" si="21">IFERROR(IF(AND((Q$194-$P138)/$M138&gt;0,(Q$194-$P138)/$M138&lt;1),(Q$194-$P138)/$M138,IF((Q$194-$P138)/$M138&gt;0,1,0)),0)</f>
        <v>0</v>
      </c>
      <c r="R138" s="59">
        <f t="shared" si="21"/>
        <v>0</v>
      </c>
      <c r="S138" s="59">
        <f t="shared" si="21"/>
        <v>0</v>
      </c>
      <c r="T138" s="59">
        <f t="shared" si="21"/>
        <v>0</v>
      </c>
      <c r="U138" s="59">
        <f t="shared" si="21"/>
        <v>0</v>
      </c>
      <c r="V138" s="55">
        <f t="shared" si="15"/>
        <v>0</v>
      </c>
      <c r="W138" s="55">
        <f t="shared" si="16"/>
        <v>0</v>
      </c>
      <c r="X138" s="55">
        <f t="shared" si="17"/>
        <v>0</v>
      </c>
      <c r="Y138" s="55">
        <f t="shared" si="18"/>
        <v>0</v>
      </c>
      <c r="Z138" s="55">
        <f t="shared" si="19"/>
        <v>0</v>
      </c>
    </row>
    <row r="139" spans="1:27" ht="21" customHeight="1" x14ac:dyDescent="0.25">
      <c r="C139" s="304"/>
      <c r="E139" s="305"/>
      <c r="F139" s="305"/>
      <c r="G139" s="318"/>
      <c r="H139" s="318"/>
      <c r="I139" s="319"/>
      <c r="J139" s="319">
        <f t="shared" si="12"/>
        <v>0</v>
      </c>
      <c r="L139" s="58"/>
      <c r="M139" s="8">
        <f t="shared" si="13"/>
        <v>0</v>
      </c>
      <c r="N139" s="58"/>
      <c r="O139" s="58"/>
      <c r="P139" s="8">
        <f t="shared" si="14"/>
        <v>18</v>
      </c>
      <c r="Q139" s="59">
        <f t="shared" si="21"/>
        <v>0</v>
      </c>
      <c r="R139" s="59">
        <f t="shared" si="21"/>
        <v>0</v>
      </c>
      <c r="S139" s="59">
        <f t="shared" si="21"/>
        <v>0</v>
      </c>
      <c r="T139" s="59">
        <f t="shared" si="21"/>
        <v>0</v>
      </c>
      <c r="U139" s="59">
        <f t="shared" si="21"/>
        <v>0</v>
      </c>
      <c r="V139" s="55">
        <f t="shared" si="15"/>
        <v>0</v>
      </c>
      <c r="W139" s="55">
        <f t="shared" si="16"/>
        <v>0</v>
      </c>
      <c r="X139" s="55">
        <f t="shared" si="17"/>
        <v>0</v>
      </c>
      <c r="Y139" s="55">
        <f t="shared" si="18"/>
        <v>0</v>
      </c>
      <c r="Z139" s="55">
        <f t="shared" si="19"/>
        <v>0</v>
      </c>
    </row>
    <row r="140" spans="1:27" ht="21" customHeight="1" x14ac:dyDescent="0.25">
      <c r="C140" s="304"/>
      <c r="E140" s="307"/>
      <c r="F140" s="305"/>
      <c r="G140" s="321"/>
      <c r="H140" s="318"/>
      <c r="I140" s="318"/>
      <c r="J140" s="319">
        <f t="shared" si="12"/>
        <v>0</v>
      </c>
      <c r="L140" s="113"/>
      <c r="M140" s="8">
        <f t="shared" si="13"/>
        <v>0</v>
      </c>
      <c r="N140" s="58"/>
      <c r="O140" s="58"/>
      <c r="P140" s="8">
        <f t="shared" si="14"/>
        <v>18</v>
      </c>
      <c r="Q140" s="59">
        <f t="shared" si="21"/>
        <v>0</v>
      </c>
      <c r="R140" s="59">
        <f t="shared" si="21"/>
        <v>0</v>
      </c>
      <c r="S140" s="59">
        <f t="shared" si="21"/>
        <v>0</v>
      </c>
      <c r="T140" s="59">
        <f t="shared" si="21"/>
        <v>0</v>
      </c>
      <c r="U140" s="59">
        <f t="shared" si="21"/>
        <v>0</v>
      </c>
      <c r="V140" s="55">
        <f t="shared" si="15"/>
        <v>0</v>
      </c>
      <c r="W140" s="55">
        <f t="shared" si="16"/>
        <v>0</v>
      </c>
      <c r="X140" s="55">
        <f t="shared" si="17"/>
        <v>0</v>
      </c>
      <c r="Y140" s="55">
        <f t="shared" si="18"/>
        <v>0</v>
      </c>
      <c r="Z140" s="55">
        <f t="shared" si="19"/>
        <v>0</v>
      </c>
    </row>
    <row r="141" spans="1:27" ht="21" customHeight="1" x14ac:dyDescent="0.25">
      <c r="C141" s="304"/>
      <c r="D141" s="189"/>
      <c r="E141" s="305"/>
      <c r="F141" s="305"/>
      <c r="G141" s="318"/>
      <c r="H141" s="318"/>
      <c r="I141" s="319"/>
      <c r="J141" s="319">
        <f t="shared" si="12"/>
        <v>0</v>
      </c>
      <c r="L141" s="58"/>
      <c r="M141" s="8">
        <f t="shared" si="13"/>
        <v>0</v>
      </c>
      <c r="N141" s="58"/>
      <c r="O141" s="58"/>
      <c r="P141" s="8">
        <f t="shared" si="14"/>
        <v>18</v>
      </c>
      <c r="Q141" s="59">
        <f t="shared" si="21"/>
        <v>0</v>
      </c>
      <c r="R141" s="59">
        <f t="shared" si="21"/>
        <v>0</v>
      </c>
      <c r="S141" s="59">
        <f t="shared" si="21"/>
        <v>0</v>
      </c>
      <c r="T141" s="59">
        <f t="shared" si="21"/>
        <v>0</v>
      </c>
      <c r="U141" s="59">
        <f t="shared" si="21"/>
        <v>0</v>
      </c>
      <c r="V141" s="55">
        <f t="shared" si="15"/>
        <v>0</v>
      </c>
      <c r="W141" s="55">
        <f t="shared" si="16"/>
        <v>0</v>
      </c>
      <c r="X141" s="55">
        <f t="shared" si="17"/>
        <v>0</v>
      </c>
      <c r="Y141" s="55">
        <f t="shared" si="18"/>
        <v>0</v>
      </c>
      <c r="Z141" s="55">
        <f t="shared" si="19"/>
        <v>0</v>
      </c>
    </row>
    <row r="142" spans="1:27" ht="21" customHeight="1" x14ac:dyDescent="0.25">
      <c r="C142" s="304"/>
      <c r="E142" s="305"/>
      <c r="F142" s="305"/>
      <c r="G142" s="318"/>
      <c r="H142" s="318"/>
      <c r="I142" s="319"/>
      <c r="J142" s="319">
        <f t="shared" si="12"/>
        <v>0</v>
      </c>
      <c r="L142" s="58"/>
      <c r="M142" s="8">
        <f t="shared" si="13"/>
        <v>0</v>
      </c>
      <c r="N142" s="58"/>
      <c r="O142" s="58"/>
      <c r="P142" s="8">
        <f t="shared" si="14"/>
        <v>18</v>
      </c>
      <c r="Q142" s="59">
        <f t="shared" si="21"/>
        <v>0</v>
      </c>
      <c r="R142" s="59">
        <f t="shared" si="21"/>
        <v>0</v>
      </c>
      <c r="S142" s="59">
        <f t="shared" si="21"/>
        <v>0</v>
      </c>
      <c r="T142" s="59">
        <f t="shared" si="21"/>
        <v>0</v>
      </c>
      <c r="U142" s="59">
        <f t="shared" si="21"/>
        <v>0</v>
      </c>
      <c r="V142" s="55">
        <f t="shared" si="15"/>
        <v>0</v>
      </c>
      <c r="W142" s="55">
        <f t="shared" si="16"/>
        <v>0</v>
      </c>
      <c r="X142" s="55">
        <f t="shared" si="17"/>
        <v>0</v>
      </c>
      <c r="Y142" s="55">
        <f t="shared" si="18"/>
        <v>0</v>
      </c>
      <c r="Z142" s="55">
        <f t="shared" si="19"/>
        <v>0</v>
      </c>
    </row>
    <row r="143" spans="1:27" ht="21" customHeight="1" x14ac:dyDescent="0.25">
      <c r="C143" s="304"/>
      <c r="E143" s="305"/>
      <c r="F143" s="305"/>
      <c r="G143" s="318"/>
      <c r="H143" s="318"/>
      <c r="I143" s="319"/>
      <c r="J143" s="319">
        <f t="shared" si="12"/>
        <v>0</v>
      </c>
      <c r="L143" s="58"/>
      <c r="M143" s="8">
        <f t="shared" si="13"/>
        <v>0</v>
      </c>
      <c r="N143" s="58"/>
      <c r="O143" s="58"/>
      <c r="P143" s="8">
        <f t="shared" si="14"/>
        <v>18</v>
      </c>
      <c r="Q143" s="59">
        <f t="shared" si="21"/>
        <v>0</v>
      </c>
      <c r="R143" s="59">
        <f t="shared" si="21"/>
        <v>0</v>
      </c>
      <c r="S143" s="59">
        <f t="shared" si="21"/>
        <v>0</v>
      </c>
      <c r="T143" s="59">
        <f t="shared" si="21"/>
        <v>0</v>
      </c>
      <c r="U143" s="59">
        <f t="shared" si="21"/>
        <v>0</v>
      </c>
      <c r="V143" s="55">
        <f t="shared" si="15"/>
        <v>0</v>
      </c>
      <c r="W143" s="55">
        <f t="shared" si="16"/>
        <v>0</v>
      </c>
      <c r="X143" s="55">
        <f t="shared" si="17"/>
        <v>0</v>
      </c>
      <c r="Y143" s="55">
        <f t="shared" si="18"/>
        <v>0</v>
      </c>
      <c r="Z143" s="55">
        <f t="shared" si="19"/>
        <v>0</v>
      </c>
    </row>
    <row r="144" spans="1:27" ht="21" customHeight="1" x14ac:dyDescent="0.25">
      <c r="C144" s="304"/>
      <c r="E144" s="305"/>
      <c r="F144" s="305"/>
      <c r="G144" s="318"/>
      <c r="H144" s="318"/>
      <c r="I144" s="319"/>
      <c r="J144" s="319">
        <f t="shared" si="12"/>
        <v>0</v>
      </c>
      <c r="L144" s="58"/>
      <c r="M144" s="8">
        <f t="shared" si="13"/>
        <v>0</v>
      </c>
      <c r="N144" s="58"/>
      <c r="O144" s="58"/>
      <c r="P144" s="8">
        <f t="shared" si="14"/>
        <v>18</v>
      </c>
      <c r="Q144" s="59">
        <f t="shared" si="21"/>
        <v>0</v>
      </c>
      <c r="R144" s="59">
        <f t="shared" si="21"/>
        <v>0</v>
      </c>
      <c r="S144" s="59">
        <f t="shared" si="21"/>
        <v>0</v>
      </c>
      <c r="T144" s="59">
        <f t="shared" si="21"/>
        <v>0</v>
      </c>
      <c r="U144" s="59">
        <f t="shared" si="21"/>
        <v>0</v>
      </c>
      <c r="V144" s="55">
        <f t="shared" si="15"/>
        <v>0</v>
      </c>
      <c r="W144" s="55">
        <f t="shared" si="16"/>
        <v>0</v>
      </c>
      <c r="X144" s="55">
        <f t="shared" si="17"/>
        <v>0</v>
      </c>
      <c r="Y144" s="55">
        <f t="shared" si="18"/>
        <v>0</v>
      </c>
      <c r="Z144" s="55">
        <f t="shared" si="19"/>
        <v>0</v>
      </c>
    </row>
    <row r="145" spans="1:27" ht="21" customHeight="1" x14ac:dyDescent="0.25">
      <c r="C145" s="304"/>
      <c r="E145" s="305"/>
      <c r="F145" s="305"/>
      <c r="G145" s="319"/>
      <c r="H145" s="318"/>
      <c r="I145" s="319"/>
      <c r="J145" s="319">
        <f t="shared" si="12"/>
        <v>0</v>
      </c>
      <c r="L145" s="58"/>
      <c r="M145" s="8">
        <f t="shared" si="13"/>
        <v>0</v>
      </c>
      <c r="N145" s="58"/>
      <c r="O145" s="58"/>
      <c r="P145" s="8">
        <f t="shared" si="14"/>
        <v>18</v>
      </c>
      <c r="Q145" s="59">
        <f t="shared" si="21"/>
        <v>0</v>
      </c>
      <c r="R145" s="59">
        <f t="shared" si="21"/>
        <v>0</v>
      </c>
      <c r="S145" s="59">
        <f t="shared" si="21"/>
        <v>0</v>
      </c>
      <c r="T145" s="59">
        <f t="shared" si="21"/>
        <v>0</v>
      </c>
      <c r="U145" s="59">
        <f t="shared" si="21"/>
        <v>0</v>
      </c>
      <c r="V145" s="55">
        <f t="shared" si="15"/>
        <v>0</v>
      </c>
      <c r="W145" s="55">
        <f t="shared" si="16"/>
        <v>0</v>
      </c>
      <c r="X145" s="55">
        <f t="shared" si="17"/>
        <v>0</v>
      </c>
      <c r="Y145" s="55">
        <f t="shared" si="18"/>
        <v>0</v>
      </c>
      <c r="Z145" s="55">
        <f t="shared" si="19"/>
        <v>0</v>
      </c>
    </row>
    <row r="146" spans="1:27" ht="21" customHeight="1" x14ac:dyDescent="0.25">
      <c r="C146" s="304"/>
      <c r="E146" s="305"/>
      <c r="F146" s="305"/>
      <c r="G146" s="318"/>
      <c r="H146" s="318"/>
      <c r="I146" s="319"/>
      <c r="J146" s="319">
        <f t="shared" si="12"/>
        <v>0</v>
      </c>
      <c r="L146" s="58"/>
      <c r="M146" s="8">
        <f t="shared" si="13"/>
        <v>0</v>
      </c>
      <c r="N146" s="58"/>
      <c r="O146" s="58"/>
      <c r="P146" s="8">
        <f t="shared" si="14"/>
        <v>18</v>
      </c>
      <c r="Q146" s="59">
        <f t="shared" si="21"/>
        <v>0</v>
      </c>
      <c r="R146" s="59">
        <f t="shared" si="21"/>
        <v>0</v>
      </c>
      <c r="S146" s="59">
        <f t="shared" si="21"/>
        <v>0</v>
      </c>
      <c r="T146" s="59">
        <f t="shared" si="21"/>
        <v>0</v>
      </c>
      <c r="U146" s="59">
        <f t="shared" si="21"/>
        <v>0</v>
      </c>
      <c r="V146" s="55">
        <f t="shared" si="15"/>
        <v>0</v>
      </c>
      <c r="W146" s="55">
        <f t="shared" si="16"/>
        <v>0</v>
      </c>
      <c r="X146" s="55">
        <f t="shared" si="17"/>
        <v>0</v>
      </c>
      <c r="Y146" s="55">
        <f t="shared" si="18"/>
        <v>0</v>
      </c>
      <c r="Z146" s="55">
        <f t="shared" si="19"/>
        <v>0</v>
      </c>
    </row>
    <row r="147" spans="1:27" ht="21" customHeight="1" x14ac:dyDescent="0.25">
      <c r="C147" s="304"/>
      <c r="E147" s="305"/>
      <c r="F147" s="305"/>
      <c r="G147" s="318"/>
      <c r="H147" s="318"/>
      <c r="I147" s="319"/>
      <c r="J147" s="319">
        <f t="shared" si="12"/>
        <v>0</v>
      </c>
      <c r="L147" s="58"/>
      <c r="M147" s="8">
        <f t="shared" si="13"/>
        <v>0</v>
      </c>
      <c r="N147" s="58"/>
      <c r="O147" s="58"/>
      <c r="P147" s="8">
        <f t="shared" si="14"/>
        <v>18</v>
      </c>
      <c r="Q147" s="59">
        <f t="shared" si="21"/>
        <v>0</v>
      </c>
      <c r="R147" s="59">
        <f t="shared" si="21"/>
        <v>0</v>
      </c>
      <c r="S147" s="59">
        <f t="shared" si="21"/>
        <v>0</v>
      </c>
      <c r="T147" s="59">
        <f t="shared" si="21"/>
        <v>0</v>
      </c>
      <c r="U147" s="59">
        <f t="shared" si="21"/>
        <v>0</v>
      </c>
      <c r="V147" s="55">
        <f t="shared" si="15"/>
        <v>0</v>
      </c>
      <c r="W147" s="55">
        <f t="shared" si="16"/>
        <v>0</v>
      </c>
      <c r="X147" s="55">
        <f t="shared" si="17"/>
        <v>0</v>
      </c>
      <c r="Y147" s="55">
        <f t="shared" si="18"/>
        <v>0</v>
      </c>
      <c r="Z147" s="55">
        <f t="shared" si="19"/>
        <v>0</v>
      </c>
    </row>
    <row r="148" spans="1:27" ht="21" customHeight="1" x14ac:dyDescent="0.25">
      <c r="C148" s="304"/>
      <c r="E148" s="305"/>
      <c r="F148" s="305"/>
      <c r="G148" s="318"/>
      <c r="H148" s="318"/>
      <c r="I148" s="319"/>
      <c r="J148" s="319">
        <f t="shared" si="12"/>
        <v>0</v>
      </c>
      <c r="L148" s="58"/>
      <c r="M148" s="8">
        <f t="shared" si="13"/>
        <v>0</v>
      </c>
      <c r="N148" s="58"/>
      <c r="O148" s="58"/>
      <c r="P148" s="8">
        <f t="shared" si="14"/>
        <v>18</v>
      </c>
      <c r="Q148" s="59">
        <f t="shared" si="21"/>
        <v>0</v>
      </c>
      <c r="R148" s="59">
        <f t="shared" si="21"/>
        <v>0</v>
      </c>
      <c r="S148" s="59">
        <f t="shared" si="21"/>
        <v>0</v>
      </c>
      <c r="T148" s="59">
        <f t="shared" si="21"/>
        <v>0</v>
      </c>
      <c r="U148" s="59">
        <f t="shared" si="21"/>
        <v>0</v>
      </c>
      <c r="V148" s="55">
        <f t="shared" si="15"/>
        <v>0</v>
      </c>
      <c r="W148" s="55">
        <f t="shared" si="16"/>
        <v>0</v>
      </c>
      <c r="X148" s="55">
        <f t="shared" si="17"/>
        <v>0</v>
      </c>
      <c r="Y148" s="55">
        <f t="shared" si="18"/>
        <v>0</v>
      </c>
      <c r="Z148" s="55">
        <f t="shared" si="19"/>
        <v>0</v>
      </c>
    </row>
    <row r="149" spans="1:27" s="101" customFormat="1" ht="21" customHeight="1" x14ac:dyDescent="0.25">
      <c r="A149" s="103"/>
      <c r="B149" s="8"/>
      <c r="C149" s="304"/>
      <c r="D149" s="8"/>
      <c r="E149" s="305"/>
      <c r="F149" s="305"/>
      <c r="G149" s="318"/>
      <c r="H149" s="318"/>
      <c r="I149" s="319"/>
      <c r="J149" s="319">
        <f t="shared" si="12"/>
        <v>0</v>
      </c>
      <c r="K149" s="100"/>
      <c r="L149" s="58"/>
      <c r="M149" s="8">
        <f t="shared" si="13"/>
        <v>0</v>
      </c>
      <c r="N149" s="58"/>
      <c r="O149" s="58"/>
      <c r="P149" s="8">
        <f t="shared" si="14"/>
        <v>18</v>
      </c>
      <c r="Q149" s="59">
        <f t="shared" si="21"/>
        <v>0</v>
      </c>
      <c r="R149" s="59">
        <f t="shared" si="21"/>
        <v>0</v>
      </c>
      <c r="S149" s="59">
        <f t="shared" si="21"/>
        <v>0</v>
      </c>
      <c r="T149" s="59">
        <f t="shared" si="21"/>
        <v>0</v>
      </c>
      <c r="U149" s="59">
        <f t="shared" si="21"/>
        <v>0</v>
      </c>
      <c r="V149" s="55">
        <f t="shared" si="15"/>
        <v>0</v>
      </c>
      <c r="W149" s="55">
        <f t="shared" si="16"/>
        <v>0</v>
      </c>
      <c r="X149" s="55">
        <f t="shared" si="17"/>
        <v>0</v>
      </c>
      <c r="Y149" s="55">
        <f t="shared" si="18"/>
        <v>0</v>
      </c>
      <c r="Z149" s="55">
        <f t="shared" si="19"/>
        <v>0</v>
      </c>
      <c r="AA149" s="100"/>
    </row>
    <row r="150" spans="1:27" ht="21" customHeight="1" x14ac:dyDescent="0.25">
      <c r="C150" s="304"/>
      <c r="E150" s="305"/>
      <c r="F150" s="305"/>
      <c r="G150" s="318"/>
      <c r="H150" s="318"/>
      <c r="I150" s="319"/>
      <c r="J150" s="319">
        <f t="shared" si="12"/>
        <v>0</v>
      </c>
      <c r="L150" s="58"/>
      <c r="M150" s="8">
        <f t="shared" si="13"/>
        <v>0</v>
      </c>
      <c r="N150" s="58"/>
      <c r="O150" s="58"/>
      <c r="P150" s="8">
        <f t="shared" si="14"/>
        <v>18</v>
      </c>
      <c r="Q150" s="59">
        <f t="shared" si="21"/>
        <v>0</v>
      </c>
      <c r="R150" s="59">
        <f t="shared" si="21"/>
        <v>0</v>
      </c>
      <c r="S150" s="59">
        <f t="shared" si="21"/>
        <v>0</v>
      </c>
      <c r="T150" s="59">
        <f t="shared" si="21"/>
        <v>0</v>
      </c>
      <c r="U150" s="59">
        <f t="shared" si="21"/>
        <v>0</v>
      </c>
      <c r="V150" s="55">
        <f t="shared" si="15"/>
        <v>0</v>
      </c>
      <c r="W150" s="55">
        <f t="shared" si="16"/>
        <v>0</v>
      </c>
      <c r="X150" s="55">
        <f t="shared" si="17"/>
        <v>0</v>
      </c>
      <c r="Y150" s="55">
        <f t="shared" si="18"/>
        <v>0</v>
      </c>
      <c r="Z150" s="55">
        <f t="shared" si="19"/>
        <v>0</v>
      </c>
    </row>
    <row r="151" spans="1:27" ht="21" customHeight="1" x14ac:dyDescent="0.25">
      <c r="C151" s="304"/>
      <c r="E151" s="305"/>
      <c r="F151" s="305"/>
      <c r="G151" s="318"/>
      <c r="H151" s="318"/>
      <c r="I151" s="319"/>
      <c r="J151" s="319">
        <f t="shared" si="12"/>
        <v>0</v>
      </c>
      <c r="L151" s="58"/>
      <c r="M151" s="8">
        <f t="shared" si="13"/>
        <v>0</v>
      </c>
      <c r="N151" s="58"/>
      <c r="O151" s="58"/>
      <c r="P151" s="8">
        <f t="shared" si="14"/>
        <v>18</v>
      </c>
      <c r="Q151" s="59">
        <f t="shared" si="21"/>
        <v>0</v>
      </c>
      <c r="R151" s="59">
        <f t="shared" si="21"/>
        <v>0</v>
      </c>
      <c r="S151" s="59">
        <f t="shared" si="21"/>
        <v>0</v>
      </c>
      <c r="T151" s="59">
        <f t="shared" si="21"/>
        <v>0</v>
      </c>
      <c r="U151" s="59">
        <f t="shared" si="21"/>
        <v>0</v>
      </c>
      <c r="V151" s="55">
        <f t="shared" si="15"/>
        <v>0</v>
      </c>
      <c r="W151" s="55">
        <f t="shared" si="16"/>
        <v>0</v>
      </c>
      <c r="X151" s="55">
        <f t="shared" si="17"/>
        <v>0</v>
      </c>
      <c r="Y151" s="55">
        <f t="shared" si="18"/>
        <v>0</v>
      </c>
      <c r="Z151" s="55">
        <f t="shared" si="19"/>
        <v>0</v>
      </c>
    </row>
    <row r="152" spans="1:27" ht="21" customHeight="1" x14ac:dyDescent="0.25">
      <c r="C152" s="304"/>
      <c r="D152" s="189"/>
      <c r="E152" s="305"/>
      <c r="F152" s="305"/>
      <c r="G152" s="318"/>
      <c r="H152" s="318"/>
      <c r="I152" s="319"/>
      <c r="J152" s="319">
        <f t="shared" si="12"/>
        <v>0</v>
      </c>
      <c r="L152" s="58"/>
      <c r="M152" s="8">
        <f t="shared" si="13"/>
        <v>0</v>
      </c>
      <c r="N152" s="58"/>
      <c r="O152" s="58"/>
      <c r="P152" s="8">
        <f t="shared" si="14"/>
        <v>18</v>
      </c>
      <c r="Q152" s="59">
        <f t="shared" si="21"/>
        <v>0</v>
      </c>
      <c r="R152" s="59">
        <f t="shared" si="21"/>
        <v>0</v>
      </c>
      <c r="S152" s="59">
        <f t="shared" si="21"/>
        <v>0</v>
      </c>
      <c r="T152" s="59">
        <f t="shared" si="21"/>
        <v>0</v>
      </c>
      <c r="U152" s="59">
        <f t="shared" si="21"/>
        <v>0</v>
      </c>
      <c r="V152" s="55">
        <f t="shared" si="15"/>
        <v>0</v>
      </c>
      <c r="W152" s="55">
        <f t="shared" si="16"/>
        <v>0</v>
      </c>
      <c r="X152" s="55">
        <f t="shared" si="17"/>
        <v>0</v>
      </c>
      <c r="Y152" s="55">
        <f t="shared" si="18"/>
        <v>0</v>
      </c>
      <c r="Z152" s="55">
        <f t="shared" si="19"/>
        <v>0</v>
      </c>
    </row>
    <row r="153" spans="1:27" ht="21" customHeight="1" x14ac:dyDescent="0.25">
      <c r="C153" s="304"/>
      <c r="E153" s="305"/>
      <c r="F153" s="305"/>
      <c r="G153" s="318"/>
      <c r="H153" s="318"/>
      <c r="I153" s="319"/>
      <c r="J153" s="319">
        <f t="shared" si="12"/>
        <v>0</v>
      </c>
      <c r="L153" s="58"/>
      <c r="M153" s="8">
        <f t="shared" si="13"/>
        <v>0</v>
      </c>
      <c r="N153" s="58"/>
      <c r="O153" s="58"/>
      <c r="P153" s="8">
        <f t="shared" si="14"/>
        <v>18</v>
      </c>
      <c r="Q153" s="59">
        <f t="shared" si="21"/>
        <v>0</v>
      </c>
      <c r="R153" s="59">
        <f t="shared" si="21"/>
        <v>0</v>
      </c>
      <c r="S153" s="59">
        <f t="shared" si="21"/>
        <v>0</v>
      </c>
      <c r="T153" s="59">
        <f t="shared" si="21"/>
        <v>0</v>
      </c>
      <c r="U153" s="59">
        <f t="shared" si="21"/>
        <v>0</v>
      </c>
      <c r="V153" s="55">
        <f t="shared" si="15"/>
        <v>0</v>
      </c>
      <c r="W153" s="55">
        <f t="shared" si="16"/>
        <v>0</v>
      </c>
      <c r="X153" s="55">
        <f t="shared" si="17"/>
        <v>0</v>
      </c>
      <c r="Y153" s="55">
        <f t="shared" si="18"/>
        <v>0</v>
      </c>
      <c r="Z153" s="55">
        <f t="shared" si="19"/>
        <v>0</v>
      </c>
    </row>
    <row r="154" spans="1:27" ht="21" customHeight="1" x14ac:dyDescent="0.25">
      <c r="C154" s="304"/>
      <c r="E154" s="305"/>
      <c r="F154" s="305"/>
      <c r="G154" s="318"/>
      <c r="H154" s="318"/>
      <c r="I154" s="319"/>
      <c r="J154" s="319">
        <f t="shared" si="12"/>
        <v>0</v>
      </c>
      <c r="L154" s="58"/>
      <c r="M154" s="8">
        <f t="shared" si="13"/>
        <v>0</v>
      </c>
      <c r="N154" s="58"/>
      <c r="O154" s="58"/>
      <c r="P154" s="8">
        <f t="shared" si="14"/>
        <v>18</v>
      </c>
      <c r="Q154" s="59">
        <f t="shared" si="21"/>
        <v>0</v>
      </c>
      <c r="R154" s="59">
        <f t="shared" si="21"/>
        <v>0</v>
      </c>
      <c r="S154" s="59">
        <f t="shared" si="21"/>
        <v>0</v>
      </c>
      <c r="T154" s="59">
        <f t="shared" si="21"/>
        <v>0</v>
      </c>
      <c r="U154" s="59">
        <f t="shared" si="21"/>
        <v>0</v>
      </c>
      <c r="V154" s="55">
        <f t="shared" si="15"/>
        <v>0</v>
      </c>
      <c r="W154" s="55">
        <f t="shared" si="16"/>
        <v>0</v>
      </c>
      <c r="X154" s="55">
        <f t="shared" si="17"/>
        <v>0</v>
      </c>
      <c r="Y154" s="55">
        <f t="shared" si="18"/>
        <v>0</v>
      </c>
      <c r="Z154" s="55">
        <f t="shared" si="19"/>
        <v>0</v>
      </c>
    </row>
    <row r="155" spans="1:27" ht="21" customHeight="1" x14ac:dyDescent="0.25">
      <c r="C155" s="304"/>
      <c r="E155" s="305"/>
      <c r="F155" s="305"/>
      <c r="G155" s="318"/>
      <c r="H155" s="318"/>
      <c r="I155" s="319"/>
      <c r="J155" s="319">
        <f t="shared" si="12"/>
        <v>0</v>
      </c>
      <c r="L155" s="58"/>
      <c r="M155" s="8">
        <f t="shared" si="13"/>
        <v>0</v>
      </c>
      <c r="N155" s="58"/>
      <c r="O155" s="58"/>
      <c r="P155" s="8">
        <f t="shared" si="14"/>
        <v>18</v>
      </c>
      <c r="Q155" s="59">
        <f t="shared" si="21"/>
        <v>0</v>
      </c>
      <c r="R155" s="59">
        <f t="shared" si="21"/>
        <v>0</v>
      </c>
      <c r="S155" s="59">
        <f t="shared" si="21"/>
        <v>0</v>
      </c>
      <c r="T155" s="59">
        <f t="shared" si="21"/>
        <v>0</v>
      </c>
      <c r="U155" s="59">
        <f t="shared" si="21"/>
        <v>0</v>
      </c>
      <c r="V155" s="55">
        <f t="shared" si="15"/>
        <v>0</v>
      </c>
      <c r="W155" s="55">
        <f t="shared" si="16"/>
        <v>0</v>
      </c>
      <c r="X155" s="55">
        <f t="shared" si="17"/>
        <v>0</v>
      </c>
      <c r="Y155" s="55">
        <f t="shared" si="18"/>
        <v>0</v>
      </c>
      <c r="Z155" s="55">
        <f t="shared" si="19"/>
        <v>0</v>
      </c>
    </row>
    <row r="156" spans="1:27" s="101" customFormat="1" ht="21" customHeight="1" x14ac:dyDescent="0.25">
      <c r="A156" s="103"/>
      <c r="B156" s="8"/>
      <c r="C156" s="304"/>
      <c r="D156" s="8"/>
      <c r="E156" s="307"/>
      <c r="F156" s="305"/>
      <c r="G156" s="318"/>
      <c r="H156" s="318"/>
      <c r="I156" s="318"/>
      <c r="J156" s="319">
        <f t="shared" si="12"/>
        <v>0</v>
      </c>
      <c r="K156" s="100"/>
      <c r="L156" s="113"/>
      <c r="M156" s="8">
        <f t="shared" si="13"/>
        <v>0</v>
      </c>
      <c r="N156" s="58"/>
      <c r="O156" s="58"/>
      <c r="P156" s="8">
        <f t="shared" si="14"/>
        <v>18</v>
      </c>
      <c r="Q156" s="59">
        <f t="shared" si="21"/>
        <v>0</v>
      </c>
      <c r="R156" s="59">
        <f t="shared" si="21"/>
        <v>0</v>
      </c>
      <c r="S156" s="59">
        <f t="shared" si="21"/>
        <v>0</v>
      </c>
      <c r="T156" s="59">
        <f t="shared" si="21"/>
        <v>0</v>
      </c>
      <c r="U156" s="59">
        <f t="shared" si="21"/>
        <v>0</v>
      </c>
      <c r="V156" s="55">
        <f t="shared" si="15"/>
        <v>0</v>
      </c>
      <c r="W156" s="55">
        <f t="shared" si="16"/>
        <v>0</v>
      </c>
      <c r="X156" s="55">
        <f t="shared" si="17"/>
        <v>0</v>
      </c>
      <c r="Y156" s="55">
        <f t="shared" si="18"/>
        <v>0</v>
      </c>
      <c r="Z156" s="55">
        <f t="shared" si="19"/>
        <v>0</v>
      </c>
      <c r="AA156" s="100"/>
    </row>
    <row r="157" spans="1:27" ht="21" customHeight="1" x14ac:dyDescent="0.25">
      <c r="C157" s="304"/>
      <c r="E157" s="305"/>
      <c r="F157" s="305"/>
      <c r="G157" s="318"/>
      <c r="H157" s="318"/>
      <c r="I157" s="319"/>
      <c r="J157" s="319">
        <f t="shared" ref="J157:J192" si="22">+IF(D157=1,(G157-H157-I157),IF(D157=2,(G157-H157-I157),0))</f>
        <v>0</v>
      </c>
      <c r="L157" s="58"/>
      <c r="M157" s="8">
        <f t="shared" ref="M157:M192" si="23">+L157*12</f>
        <v>0</v>
      </c>
      <c r="N157" s="58"/>
      <c r="O157" s="58"/>
      <c r="P157" s="8">
        <f t="shared" si="14"/>
        <v>18</v>
      </c>
      <c r="Q157" s="59">
        <f t="shared" si="21"/>
        <v>0</v>
      </c>
      <c r="R157" s="59">
        <f t="shared" si="21"/>
        <v>0</v>
      </c>
      <c r="S157" s="59">
        <f t="shared" si="21"/>
        <v>0</v>
      </c>
      <c r="T157" s="59">
        <f t="shared" si="21"/>
        <v>0</v>
      </c>
      <c r="U157" s="59">
        <f t="shared" si="21"/>
        <v>0</v>
      </c>
      <c r="V157" s="55">
        <f t="shared" si="15"/>
        <v>0</v>
      </c>
      <c r="W157" s="55">
        <f t="shared" si="16"/>
        <v>0</v>
      </c>
      <c r="X157" s="55">
        <f t="shared" si="17"/>
        <v>0</v>
      </c>
      <c r="Y157" s="55">
        <f t="shared" si="18"/>
        <v>0</v>
      </c>
      <c r="Z157" s="55">
        <f t="shared" si="19"/>
        <v>0</v>
      </c>
    </row>
    <row r="158" spans="1:27" ht="21" customHeight="1" x14ac:dyDescent="0.25">
      <c r="C158" s="304"/>
      <c r="E158" s="305"/>
      <c r="F158" s="305"/>
      <c r="G158" s="318"/>
      <c r="H158" s="318"/>
      <c r="I158" s="319"/>
      <c r="J158" s="319">
        <f t="shared" si="22"/>
        <v>0</v>
      </c>
      <c r="L158" s="58"/>
      <c r="M158" s="8">
        <f t="shared" si="23"/>
        <v>0</v>
      </c>
      <c r="N158" s="58"/>
      <c r="O158" s="58"/>
      <c r="P158" s="8">
        <f t="shared" ref="P158:P192" si="24">+N158+O158+18</f>
        <v>18</v>
      </c>
      <c r="Q158" s="59">
        <f t="shared" si="21"/>
        <v>0</v>
      </c>
      <c r="R158" s="59">
        <f t="shared" si="21"/>
        <v>0</v>
      </c>
      <c r="S158" s="59">
        <f t="shared" si="21"/>
        <v>0</v>
      </c>
      <c r="T158" s="59">
        <f t="shared" si="21"/>
        <v>0</v>
      </c>
      <c r="U158" s="59">
        <f t="shared" si="21"/>
        <v>0</v>
      </c>
      <c r="V158" s="55">
        <f t="shared" ref="V158:V192" si="25">Q158*($G158-$H158)</f>
        <v>0</v>
      </c>
      <c r="W158" s="55">
        <f t="shared" ref="W158:W192" si="26">R158*($G158-$H158)-V158</f>
        <v>0</v>
      </c>
      <c r="X158" s="55">
        <f t="shared" ref="X158:X192" si="27">S158*($G158-$H158)-SUM(V158:W158)</f>
        <v>0</v>
      </c>
      <c r="Y158" s="55">
        <f t="shared" ref="Y158:Y192" si="28">T158*($G158-$H158)-SUM(V158:X158)</f>
        <v>0</v>
      </c>
      <c r="Z158" s="55">
        <f t="shared" ref="Z158:Z192" si="29">U158*($G158-$H158)-SUM(V158:Y158)</f>
        <v>0</v>
      </c>
    </row>
    <row r="159" spans="1:27" ht="21" customHeight="1" x14ac:dyDescent="0.25">
      <c r="C159" s="304"/>
      <c r="E159" s="305"/>
      <c r="F159" s="305"/>
      <c r="G159" s="318"/>
      <c r="H159" s="318"/>
      <c r="I159" s="319"/>
      <c r="J159" s="319">
        <f t="shared" si="22"/>
        <v>0</v>
      </c>
      <c r="L159" s="58"/>
      <c r="M159" s="8">
        <f t="shared" si="23"/>
        <v>0</v>
      </c>
      <c r="N159" s="58"/>
      <c r="O159" s="58"/>
      <c r="P159" s="8">
        <f t="shared" si="24"/>
        <v>18</v>
      </c>
      <c r="Q159" s="59">
        <f t="shared" si="21"/>
        <v>0</v>
      </c>
      <c r="R159" s="59">
        <f t="shared" si="21"/>
        <v>0</v>
      </c>
      <c r="S159" s="59">
        <f t="shared" si="21"/>
        <v>0</v>
      </c>
      <c r="T159" s="59">
        <f t="shared" si="21"/>
        <v>0</v>
      </c>
      <c r="U159" s="59">
        <f t="shared" si="21"/>
        <v>0</v>
      </c>
      <c r="V159" s="55">
        <f t="shared" si="25"/>
        <v>0</v>
      </c>
      <c r="W159" s="55">
        <f t="shared" si="26"/>
        <v>0</v>
      </c>
      <c r="X159" s="55">
        <f t="shared" si="27"/>
        <v>0</v>
      </c>
      <c r="Y159" s="55">
        <f t="shared" si="28"/>
        <v>0</v>
      </c>
      <c r="Z159" s="55">
        <f t="shared" si="29"/>
        <v>0</v>
      </c>
    </row>
    <row r="160" spans="1:27" ht="21" customHeight="1" x14ac:dyDescent="0.25">
      <c r="C160" s="304"/>
      <c r="E160" s="305"/>
      <c r="F160" s="305"/>
      <c r="G160" s="318"/>
      <c r="H160" s="318"/>
      <c r="I160" s="319"/>
      <c r="J160" s="319">
        <f t="shared" si="22"/>
        <v>0</v>
      </c>
      <c r="L160" s="58"/>
      <c r="M160" s="8">
        <f t="shared" si="23"/>
        <v>0</v>
      </c>
      <c r="N160" s="58"/>
      <c r="O160" s="58"/>
      <c r="P160" s="8">
        <f t="shared" si="24"/>
        <v>18</v>
      </c>
      <c r="Q160" s="59">
        <f t="shared" si="21"/>
        <v>0</v>
      </c>
      <c r="R160" s="59">
        <f t="shared" si="21"/>
        <v>0</v>
      </c>
      <c r="S160" s="59">
        <f t="shared" si="21"/>
        <v>0</v>
      </c>
      <c r="T160" s="59">
        <f t="shared" si="21"/>
        <v>0</v>
      </c>
      <c r="U160" s="59">
        <f t="shared" si="21"/>
        <v>0</v>
      </c>
      <c r="V160" s="55">
        <f t="shared" si="25"/>
        <v>0</v>
      </c>
      <c r="W160" s="55">
        <f t="shared" si="26"/>
        <v>0</v>
      </c>
      <c r="X160" s="55">
        <f t="shared" si="27"/>
        <v>0</v>
      </c>
      <c r="Y160" s="55">
        <f t="shared" si="28"/>
        <v>0</v>
      </c>
      <c r="Z160" s="55">
        <f t="shared" si="29"/>
        <v>0</v>
      </c>
    </row>
    <row r="161" spans="3:26" ht="21" customHeight="1" x14ac:dyDescent="0.25">
      <c r="C161" s="304"/>
      <c r="E161" s="305"/>
      <c r="F161" s="305"/>
      <c r="G161" s="318"/>
      <c r="H161" s="318"/>
      <c r="I161" s="319"/>
      <c r="J161" s="319">
        <f t="shared" si="22"/>
        <v>0</v>
      </c>
      <c r="L161" s="58"/>
      <c r="M161" s="8">
        <f t="shared" si="23"/>
        <v>0</v>
      </c>
      <c r="N161" s="58"/>
      <c r="O161" s="58"/>
      <c r="P161" s="8">
        <f t="shared" si="24"/>
        <v>18</v>
      </c>
      <c r="Q161" s="59">
        <f t="shared" si="21"/>
        <v>0</v>
      </c>
      <c r="R161" s="59">
        <f t="shared" si="21"/>
        <v>0</v>
      </c>
      <c r="S161" s="59">
        <f t="shared" si="21"/>
        <v>0</v>
      </c>
      <c r="T161" s="59">
        <f t="shared" si="21"/>
        <v>0</v>
      </c>
      <c r="U161" s="59">
        <f t="shared" si="21"/>
        <v>0</v>
      </c>
      <c r="V161" s="55">
        <f t="shared" si="25"/>
        <v>0</v>
      </c>
      <c r="W161" s="55">
        <f t="shared" si="26"/>
        <v>0</v>
      </c>
      <c r="X161" s="55">
        <f t="shared" si="27"/>
        <v>0</v>
      </c>
      <c r="Y161" s="55">
        <f t="shared" si="28"/>
        <v>0</v>
      </c>
      <c r="Z161" s="55">
        <f t="shared" si="29"/>
        <v>0</v>
      </c>
    </row>
    <row r="162" spans="3:26" ht="21" customHeight="1" x14ac:dyDescent="0.25">
      <c r="C162" s="304"/>
      <c r="E162" s="305"/>
      <c r="F162" s="305"/>
      <c r="G162" s="318"/>
      <c r="H162" s="318"/>
      <c r="I162" s="319"/>
      <c r="J162" s="319">
        <f t="shared" si="22"/>
        <v>0</v>
      </c>
      <c r="L162" s="58"/>
      <c r="M162" s="8">
        <f t="shared" si="23"/>
        <v>0</v>
      </c>
      <c r="N162" s="58"/>
      <c r="O162" s="58"/>
      <c r="P162" s="8">
        <f t="shared" si="24"/>
        <v>18</v>
      </c>
      <c r="Q162" s="59">
        <f t="shared" si="21"/>
        <v>0</v>
      </c>
      <c r="R162" s="59">
        <f t="shared" si="21"/>
        <v>0</v>
      </c>
      <c r="S162" s="59">
        <f t="shared" si="21"/>
        <v>0</v>
      </c>
      <c r="T162" s="59">
        <f t="shared" si="21"/>
        <v>0</v>
      </c>
      <c r="U162" s="59">
        <f t="shared" si="21"/>
        <v>0</v>
      </c>
      <c r="V162" s="55">
        <f t="shared" si="25"/>
        <v>0</v>
      </c>
      <c r="W162" s="55">
        <f t="shared" si="26"/>
        <v>0</v>
      </c>
      <c r="X162" s="55">
        <f t="shared" si="27"/>
        <v>0</v>
      </c>
      <c r="Y162" s="55">
        <f t="shared" si="28"/>
        <v>0</v>
      </c>
      <c r="Z162" s="55">
        <f t="shared" si="29"/>
        <v>0</v>
      </c>
    </row>
    <row r="163" spans="3:26" ht="21" customHeight="1" x14ac:dyDescent="0.25">
      <c r="C163" s="304"/>
      <c r="E163" s="305"/>
      <c r="F163" s="305"/>
      <c r="G163" s="318"/>
      <c r="H163" s="318"/>
      <c r="I163" s="319"/>
      <c r="J163" s="319">
        <f t="shared" si="22"/>
        <v>0</v>
      </c>
      <c r="L163" s="58"/>
      <c r="M163" s="8">
        <f t="shared" si="23"/>
        <v>0</v>
      </c>
      <c r="N163" s="58"/>
      <c r="O163" s="58"/>
      <c r="P163" s="8">
        <f t="shared" si="24"/>
        <v>18</v>
      </c>
      <c r="Q163" s="59">
        <f t="shared" si="21"/>
        <v>0</v>
      </c>
      <c r="R163" s="59">
        <f t="shared" si="21"/>
        <v>0</v>
      </c>
      <c r="S163" s="59">
        <f t="shared" si="21"/>
        <v>0</v>
      </c>
      <c r="T163" s="59">
        <f t="shared" si="21"/>
        <v>0</v>
      </c>
      <c r="U163" s="59">
        <f t="shared" si="21"/>
        <v>0</v>
      </c>
      <c r="V163" s="55">
        <f t="shared" si="25"/>
        <v>0</v>
      </c>
      <c r="W163" s="55">
        <f t="shared" si="26"/>
        <v>0</v>
      </c>
      <c r="X163" s="55">
        <f t="shared" si="27"/>
        <v>0</v>
      </c>
      <c r="Y163" s="55">
        <f t="shared" si="28"/>
        <v>0</v>
      </c>
      <c r="Z163" s="55">
        <f t="shared" si="29"/>
        <v>0</v>
      </c>
    </row>
    <row r="164" spans="3:26" ht="21" customHeight="1" x14ac:dyDescent="0.25">
      <c r="C164" s="304"/>
      <c r="E164" s="305"/>
      <c r="F164" s="305"/>
      <c r="G164" s="318"/>
      <c r="H164" s="318"/>
      <c r="I164" s="319"/>
      <c r="J164" s="319">
        <f t="shared" si="22"/>
        <v>0</v>
      </c>
      <c r="K164" s="9"/>
      <c r="L164" s="58"/>
      <c r="M164" s="8">
        <f t="shared" si="23"/>
        <v>0</v>
      </c>
      <c r="N164" s="58"/>
      <c r="O164" s="58"/>
      <c r="P164" s="8">
        <f t="shared" si="24"/>
        <v>18</v>
      </c>
      <c r="Q164" s="59">
        <f t="shared" si="21"/>
        <v>0</v>
      </c>
      <c r="R164" s="59">
        <f t="shared" si="21"/>
        <v>0</v>
      </c>
      <c r="S164" s="59">
        <f t="shared" si="21"/>
        <v>0</v>
      </c>
      <c r="T164" s="59">
        <f t="shared" si="21"/>
        <v>0</v>
      </c>
      <c r="U164" s="59">
        <f t="shared" si="21"/>
        <v>0</v>
      </c>
      <c r="V164" s="55">
        <f t="shared" si="25"/>
        <v>0</v>
      </c>
      <c r="W164" s="55">
        <f t="shared" si="26"/>
        <v>0</v>
      </c>
      <c r="X164" s="55">
        <f t="shared" si="27"/>
        <v>0</v>
      </c>
      <c r="Y164" s="55">
        <f t="shared" si="28"/>
        <v>0</v>
      </c>
      <c r="Z164" s="55">
        <f t="shared" si="29"/>
        <v>0</v>
      </c>
    </row>
    <row r="165" spans="3:26" ht="21" customHeight="1" x14ac:dyDescent="0.25">
      <c r="C165" s="304"/>
      <c r="E165" s="305"/>
      <c r="F165" s="305"/>
      <c r="G165" s="318"/>
      <c r="H165" s="318"/>
      <c r="I165" s="319"/>
      <c r="J165" s="319">
        <f t="shared" si="22"/>
        <v>0</v>
      </c>
      <c r="L165" s="58"/>
      <c r="M165" s="8">
        <f t="shared" si="23"/>
        <v>0</v>
      </c>
      <c r="N165" s="58"/>
      <c r="O165" s="58"/>
      <c r="P165" s="8">
        <f t="shared" si="24"/>
        <v>18</v>
      </c>
      <c r="Q165" s="59">
        <f t="shared" si="21"/>
        <v>0</v>
      </c>
      <c r="R165" s="59">
        <f t="shared" si="21"/>
        <v>0</v>
      </c>
      <c r="S165" s="59">
        <f t="shared" si="21"/>
        <v>0</v>
      </c>
      <c r="T165" s="59">
        <f t="shared" si="21"/>
        <v>0</v>
      </c>
      <c r="U165" s="59">
        <f t="shared" si="21"/>
        <v>0</v>
      </c>
      <c r="V165" s="55">
        <f t="shared" si="25"/>
        <v>0</v>
      </c>
      <c r="W165" s="55">
        <f t="shared" si="26"/>
        <v>0</v>
      </c>
      <c r="X165" s="55">
        <f t="shared" si="27"/>
        <v>0</v>
      </c>
      <c r="Y165" s="55">
        <f t="shared" si="28"/>
        <v>0</v>
      </c>
      <c r="Z165" s="55">
        <f t="shared" si="29"/>
        <v>0</v>
      </c>
    </row>
    <row r="166" spans="3:26" ht="21" customHeight="1" x14ac:dyDescent="0.25">
      <c r="C166" s="304"/>
      <c r="E166" s="305"/>
      <c r="F166" s="305"/>
      <c r="G166" s="319"/>
      <c r="H166" s="318"/>
      <c r="I166" s="319"/>
      <c r="J166" s="319">
        <f t="shared" si="22"/>
        <v>0</v>
      </c>
      <c r="L166" s="58"/>
      <c r="M166" s="8">
        <f t="shared" si="23"/>
        <v>0</v>
      </c>
      <c r="N166" s="58"/>
      <c r="O166" s="58"/>
      <c r="P166" s="8">
        <f t="shared" si="24"/>
        <v>18</v>
      </c>
      <c r="Q166" s="59">
        <f t="shared" si="21"/>
        <v>0</v>
      </c>
      <c r="R166" s="59">
        <f t="shared" si="21"/>
        <v>0</v>
      </c>
      <c r="S166" s="59">
        <f t="shared" si="21"/>
        <v>0</v>
      </c>
      <c r="T166" s="59">
        <f t="shared" si="21"/>
        <v>0</v>
      </c>
      <c r="U166" s="59">
        <f t="shared" si="21"/>
        <v>0</v>
      </c>
      <c r="V166" s="55">
        <f t="shared" si="25"/>
        <v>0</v>
      </c>
      <c r="W166" s="55">
        <f t="shared" si="26"/>
        <v>0</v>
      </c>
      <c r="X166" s="55">
        <f t="shared" si="27"/>
        <v>0</v>
      </c>
      <c r="Y166" s="55">
        <f t="shared" si="28"/>
        <v>0</v>
      </c>
      <c r="Z166" s="55">
        <f t="shared" si="29"/>
        <v>0</v>
      </c>
    </row>
    <row r="167" spans="3:26" ht="21" customHeight="1" x14ac:dyDescent="0.25">
      <c r="C167" s="304"/>
      <c r="E167" s="307"/>
      <c r="F167" s="305"/>
      <c r="G167" s="321"/>
      <c r="H167" s="318"/>
      <c r="I167" s="318"/>
      <c r="J167" s="319">
        <f t="shared" si="22"/>
        <v>0</v>
      </c>
      <c r="L167" s="113"/>
      <c r="M167" s="8">
        <f t="shared" si="23"/>
        <v>0</v>
      </c>
      <c r="N167" s="58"/>
      <c r="O167" s="58"/>
      <c r="P167" s="8">
        <f t="shared" si="24"/>
        <v>18</v>
      </c>
      <c r="Q167" s="59">
        <f t="shared" si="21"/>
        <v>0</v>
      </c>
      <c r="R167" s="59">
        <f t="shared" si="21"/>
        <v>0</v>
      </c>
      <c r="S167" s="59">
        <f t="shared" si="21"/>
        <v>0</v>
      </c>
      <c r="T167" s="59">
        <f t="shared" si="21"/>
        <v>0</v>
      </c>
      <c r="U167" s="59">
        <f t="shared" si="21"/>
        <v>0</v>
      </c>
      <c r="V167" s="55">
        <f t="shared" si="25"/>
        <v>0</v>
      </c>
      <c r="W167" s="55">
        <f t="shared" si="26"/>
        <v>0</v>
      </c>
      <c r="X167" s="55">
        <f t="shared" si="27"/>
        <v>0</v>
      </c>
      <c r="Y167" s="55">
        <f t="shared" si="28"/>
        <v>0</v>
      </c>
      <c r="Z167" s="55">
        <f t="shared" si="29"/>
        <v>0</v>
      </c>
    </row>
    <row r="168" spans="3:26" ht="21" customHeight="1" x14ac:dyDescent="0.25">
      <c r="C168" s="304"/>
      <c r="E168" s="307"/>
      <c r="F168" s="305"/>
      <c r="G168" s="321"/>
      <c r="H168" s="318"/>
      <c r="I168" s="318"/>
      <c r="J168" s="319">
        <f t="shared" si="22"/>
        <v>0</v>
      </c>
      <c r="L168" s="113"/>
      <c r="M168" s="8">
        <f t="shared" si="23"/>
        <v>0</v>
      </c>
      <c r="N168" s="58"/>
      <c r="O168" s="58"/>
      <c r="P168" s="8">
        <f t="shared" si="24"/>
        <v>18</v>
      </c>
      <c r="Q168" s="59">
        <f t="shared" si="21"/>
        <v>0</v>
      </c>
      <c r="R168" s="59">
        <f t="shared" si="21"/>
        <v>0</v>
      </c>
      <c r="S168" s="59">
        <f t="shared" si="21"/>
        <v>0</v>
      </c>
      <c r="T168" s="59">
        <f t="shared" si="21"/>
        <v>0</v>
      </c>
      <c r="U168" s="59">
        <f t="shared" si="21"/>
        <v>0</v>
      </c>
      <c r="V168" s="55">
        <f t="shared" si="25"/>
        <v>0</v>
      </c>
      <c r="W168" s="55">
        <f t="shared" si="26"/>
        <v>0</v>
      </c>
      <c r="X168" s="55">
        <f t="shared" si="27"/>
        <v>0</v>
      </c>
      <c r="Y168" s="55">
        <f t="shared" si="28"/>
        <v>0</v>
      </c>
      <c r="Z168" s="55">
        <f t="shared" si="29"/>
        <v>0</v>
      </c>
    </row>
    <row r="169" spans="3:26" ht="21" customHeight="1" x14ac:dyDescent="0.25">
      <c r="C169" s="304"/>
      <c r="E169" s="307"/>
      <c r="F169" s="305"/>
      <c r="G169" s="321"/>
      <c r="H169" s="318"/>
      <c r="I169" s="318"/>
      <c r="J169" s="319">
        <f t="shared" si="22"/>
        <v>0</v>
      </c>
      <c r="L169" s="113"/>
      <c r="M169" s="8">
        <f t="shared" si="23"/>
        <v>0</v>
      </c>
      <c r="N169" s="58"/>
      <c r="O169" s="58"/>
      <c r="P169" s="8">
        <f t="shared" si="24"/>
        <v>18</v>
      </c>
      <c r="Q169" s="59">
        <f t="shared" si="21"/>
        <v>0</v>
      </c>
      <c r="R169" s="59">
        <f t="shared" si="21"/>
        <v>0</v>
      </c>
      <c r="S169" s="59">
        <f t="shared" si="21"/>
        <v>0</v>
      </c>
      <c r="T169" s="59">
        <f t="shared" si="21"/>
        <v>0</v>
      </c>
      <c r="U169" s="59">
        <f t="shared" si="21"/>
        <v>0</v>
      </c>
      <c r="V169" s="55">
        <f t="shared" si="25"/>
        <v>0</v>
      </c>
      <c r="W169" s="55">
        <f t="shared" si="26"/>
        <v>0</v>
      </c>
      <c r="X169" s="55">
        <f t="shared" si="27"/>
        <v>0</v>
      </c>
      <c r="Y169" s="55">
        <f t="shared" si="28"/>
        <v>0</v>
      </c>
      <c r="Z169" s="55">
        <f t="shared" si="29"/>
        <v>0</v>
      </c>
    </row>
    <row r="170" spans="3:26" ht="21" customHeight="1" x14ac:dyDescent="0.25">
      <c r="C170" s="304"/>
      <c r="E170" s="307"/>
      <c r="F170" s="305"/>
      <c r="G170" s="321"/>
      <c r="H170" s="318"/>
      <c r="I170" s="318"/>
      <c r="J170" s="319">
        <f t="shared" si="22"/>
        <v>0</v>
      </c>
      <c r="L170" s="113"/>
      <c r="M170" s="8">
        <f t="shared" si="23"/>
        <v>0</v>
      </c>
      <c r="N170" s="58"/>
      <c r="O170" s="58"/>
      <c r="P170" s="8">
        <f t="shared" si="24"/>
        <v>18</v>
      </c>
      <c r="Q170" s="59">
        <f t="shared" ref="Q170:U192" si="30">IFERROR(IF(AND((Q$194-$P170)/$M170&gt;0,(Q$194-$P170)/$M170&lt;1),(Q$194-$P170)/$M170,IF((Q$194-$P170)/$M170&gt;0,1,0)),0)</f>
        <v>0</v>
      </c>
      <c r="R170" s="59">
        <f t="shared" si="30"/>
        <v>0</v>
      </c>
      <c r="S170" s="59">
        <f t="shared" si="30"/>
        <v>0</v>
      </c>
      <c r="T170" s="59">
        <f t="shared" si="30"/>
        <v>0</v>
      </c>
      <c r="U170" s="59">
        <f t="shared" si="30"/>
        <v>0</v>
      </c>
      <c r="V170" s="55">
        <f t="shared" si="25"/>
        <v>0</v>
      </c>
      <c r="W170" s="55">
        <f t="shared" si="26"/>
        <v>0</v>
      </c>
      <c r="X170" s="55">
        <f t="shared" si="27"/>
        <v>0</v>
      </c>
      <c r="Y170" s="55">
        <f t="shared" si="28"/>
        <v>0</v>
      </c>
      <c r="Z170" s="55">
        <f t="shared" si="29"/>
        <v>0</v>
      </c>
    </row>
    <row r="171" spans="3:26" ht="21" customHeight="1" x14ac:dyDescent="0.25">
      <c r="C171" s="304"/>
      <c r="D171" s="189"/>
      <c r="E171" s="305"/>
      <c r="F171" s="305"/>
      <c r="G171" s="318"/>
      <c r="H171" s="318"/>
      <c r="I171" s="319"/>
      <c r="J171" s="319">
        <f t="shared" si="22"/>
        <v>0</v>
      </c>
      <c r="L171" s="58"/>
      <c r="M171" s="8">
        <f t="shared" si="23"/>
        <v>0</v>
      </c>
      <c r="N171" s="58"/>
      <c r="O171" s="58"/>
      <c r="P171" s="8">
        <f t="shared" si="24"/>
        <v>18</v>
      </c>
      <c r="Q171" s="59">
        <f t="shared" si="30"/>
        <v>0</v>
      </c>
      <c r="R171" s="59">
        <f t="shared" si="30"/>
        <v>0</v>
      </c>
      <c r="S171" s="59">
        <f t="shared" si="30"/>
        <v>0</v>
      </c>
      <c r="T171" s="59">
        <f t="shared" si="30"/>
        <v>0</v>
      </c>
      <c r="U171" s="59">
        <f t="shared" si="30"/>
        <v>0</v>
      </c>
      <c r="V171" s="55">
        <f t="shared" si="25"/>
        <v>0</v>
      </c>
      <c r="W171" s="55">
        <f t="shared" si="26"/>
        <v>0</v>
      </c>
      <c r="X171" s="55">
        <f t="shared" si="27"/>
        <v>0</v>
      </c>
      <c r="Y171" s="55">
        <f t="shared" si="28"/>
        <v>0</v>
      </c>
      <c r="Z171" s="55">
        <f t="shared" si="29"/>
        <v>0</v>
      </c>
    </row>
    <row r="172" spans="3:26" ht="21" customHeight="1" x14ac:dyDescent="0.25">
      <c r="C172" s="304"/>
      <c r="E172" s="305"/>
      <c r="F172" s="305"/>
      <c r="G172" s="318"/>
      <c r="H172" s="318"/>
      <c r="I172" s="319"/>
      <c r="J172" s="319">
        <f t="shared" si="22"/>
        <v>0</v>
      </c>
      <c r="L172" s="58"/>
      <c r="M172" s="8">
        <f t="shared" si="23"/>
        <v>0</v>
      </c>
      <c r="N172" s="58"/>
      <c r="O172" s="58"/>
      <c r="P172" s="8">
        <f t="shared" si="24"/>
        <v>18</v>
      </c>
      <c r="Q172" s="59">
        <f t="shared" si="30"/>
        <v>0</v>
      </c>
      <c r="R172" s="59">
        <f t="shared" si="30"/>
        <v>0</v>
      </c>
      <c r="S172" s="59">
        <f t="shared" si="30"/>
        <v>0</v>
      </c>
      <c r="T172" s="59">
        <f t="shared" si="30"/>
        <v>0</v>
      </c>
      <c r="U172" s="59">
        <f t="shared" si="30"/>
        <v>0</v>
      </c>
      <c r="V172" s="55">
        <f t="shared" si="25"/>
        <v>0</v>
      </c>
      <c r="W172" s="55">
        <f t="shared" si="26"/>
        <v>0</v>
      </c>
      <c r="X172" s="55">
        <f t="shared" si="27"/>
        <v>0</v>
      </c>
      <c r="Y172" s="55">
        <f t="shared" si="28"/>
        <v>0</v>
      </c>
      <c r="Z172" s="55">
        <f t="shared" si="29"/>
        <v>0</v>
      </c>
    </row>
    <row r="173" spans="3:26" ht="21" customHeight="1" x14ac:dyDescent="0.25">
      <c r="C173" s="304"/>
      <c r="E173" s="305"/>
      <c r="F173" s="305"/>
      <c r="G173" s="318"/>
      <c r="H173" s="318"/>
      <c r="I173" s="319"/>
      <c r="J173" s="319">
        <f t="shared" si="22"/>
        <v>0</v>
      </c>
      <c r="L173" s="58"/>
      <c r="M173" s="8">
        <f t="shared" si="23"/>
        <v>0</v>
      </c>
      <c r="N173" s="58"/>
      <c r="O173" s="58"/>
      <c r="P173" s="8">
        <f t="shared" si="24"/>
        <v>18</v>
      </c>
      <c r="Q173" s="59">
        <f t="shared" si="30"/>
        <v>0</v>
      </c>
      <c r="R173" s="59">
        <f t="shared" si="30"/>
        <v>0</v>
      </c>
      <c r="S173" s="59">
        <f t="shared" si="30"/>
        <v>0</v>
      </c>
      <c r="T173" s="59">
        <f t="shared" si="30"/>
        <v>0</v>
      </c>
      <c r="U173" s="59">
        <f t="shared" si="30"/>
        <v>0</v>
      </c>
      <c r="V173" s="55">
        <f t="shared" si="25"/>
        <v>0</v>
      </c>
      <c r="W173" s="55">
        <f t="shared" si="26"/>
        <v>0</v>
      </c>
      <c r="X173" s="55">
        <f t="shared" si="27"/>
        <v>0</v>
      </c>
      <c r="Y173" s="55">
        <f t="shared" si="28"/>
        <v>0</v>
      </c>
      <c r="Z173" s="55">
        <f t="shared" si="29"/>
        <v>0</v>
      </c>
    </row>
    <row r="174" spans="3:26" ht="21" customHeight="1" x14ac:dyDescent="0.25">
      <c r="C174" s="304"/>
      <c r="E174" s="305"/>
      <c r="F174" s="305"/>
      <c r="G174" s="318"/>
      <c r="H174" s="318"/>
      <c r="I174" s="319"/>
      <c r="J174" s="319">
        <f t="shared" si="22"/>
        <v>0</v>
      </c>
      <c r="L174" s="58"/>
      <c r="M174" s="8">
        <f t="shared" si="23"/>
        <v>0</v>
      </c>
      <c r="N174" s="58"/>
      <c r="O174" s="58"/>
      <c r="P174" s="8">
        <f t="shared" si="24"/>
        <v>18</v>
      </c>
      <c r="Q174" s="59">
        <f t="shared" si="30"/>
        <v>0</v>
      </c>
      <c r="R174" s="59">
        <f t="shared" si="30"/>
        <v>0</v>
      </c>
      <c r="S174" s="59">
        <f t="shared" si="30"/>
        <v>0</v>
      </c>
      <c r="T174" s="59">
        <f t="shared" si="30"/>
        <v>0</v>
      </c>
      <c r="U174" s="59">
        <f t="shared" si="30"/>
        <v>0</v>
      </c>
      <c r="V174" s="55">
        <f t="shared" si="25"/>
        <v>0</v>
      </c>
      <c r="W174" s="55">
        <f t="shared" si="26"/>
        <v>0</v>
      </c>
      <c r="X174" s="55">
        <f t="shared" si="27"/>
        <v>0</v>
      </c>
      <c r="Y174" s="55">
        <f t="shared" si="28"/>
        <v>0</v>
      </c>
      <c r="Z174" s="55">
        <f t="shared" si="29"/>
        <v>0</v>
      </c>
    </row>
    <row r="175" spans="3:26" ht="21" customHeight="1" x14ac:dyDescent="0.25">
      <c r="C175" s="304"/>
      <c r="E175" s="305"/>
      <c r="F175" s="305"/>
      <c r="G175" s="318"/>
      <c r="H175" s="318"/>
      <c r="I175" s="319"/>
      <c r="J175" s="319">
        <f t="shared" si="22"/>
        <v>0</v>
      </c>
      <c r="L175" s="58"/>
      <c r="M175" s="8">
        <f t="shared" si="23"/>
        <v>0</v>
      </c>
      <c r="N175" s="58"/>
      <c r="O175" s="58"/>
      <c r="P175" s="8">
        <f t="shared" si="24"/>
        <v>18</v>
      </c>
      <c r="Q175" s="59">
        <f t="shared" si="30"/>
        <v>0</v>
      </c>
      <c r="R175" s="59">
        <f t="shared" si="30"/>
        <v>0</v>
      </c>
      <c r="S175" s="59">
        <f t="shared" si="30"/>
        <v>0</v>
      </c>
      <c r="T175" s="59">
        <f t="shared" si="30"/>
        <v>0</v>
      </c>
      <c r="U175" s="59">
        <f t="shared" si="30"/>
        <v>0</v>
      </c>
      <c r="V175" s="55">
        <f t="shared" si="25"/>
        <v>0</v>
      </c>
      <c r="W175" s="55">
        <f t="shared" si="26"/>
        <v>0</v>
      </c>
      <c r="X175" s="55">
        <f t="shared" si="27"/>
        <v>0</v>
      </c>
      <c r="Y175" s="55">
        <f t="shared" si="28"/>
        <v>0</v>
      </c>
      <c r="Z175" s="55">
        <f t="shared" si="29"/>
        <v>0</v>
      </c>
    </row>
    <row r="176" spans="3:26" ht="21" customHeight="1" x14ac:dyDescent="0.25">
      <c r="C176" s="304"/>
      <c r="E176" s="305"/>
      <c r="F176" s="305"/>
      <c r="G176" s="318"/>
      <c r="H176" s="318"/>
      <c r="I176" s="319"/>
      <c r="J176" s="319">
        <f t="shared" si="22"/>
        <v>0</v>
      </c>
      <c r="L176" s="58"/>
      <c r="M176" s="8">
        <f t="shared" si="23"/>
        <v>0</v>
      </c>
      <c r="N176" s="58"/>
      <c r="O176" s="58"/>
      <c r="P176" s="8">
        <f t="shared" si="24"/>
        <v>18</v>
      </c>
      <c r="Q176" s="59">
        <f t="shared" si="30"/>
        <v>0</v>
      </c>
      <c r="R176" s="59">
        <f t="shared" si="30"/>
        <v>0</v>
      </c>
      <c r="S176" s="59">
        <f t="shared" si="30"/>
        <v>0</v>
      </c>
      <c r="T176" s="59">
        <f t="shared" si="30"/>
        <v>0</v>
      </c>
      <c r="U176" s="59">
        <f t="shared" si="30"/>
        <v>0</v>
      </c>
      <c r="V176" s="55">
        <f t="shared" si="25"/>
        <v>0</v>
      </c>
      <c r="W176" s="55">
        <f t="shared" si="26"/>
        <v>0</v>
      </c>
      <c r="X176" s="55">
        <f t="shared" si="27"/>
        <v>0</v>
      </c>
      <c r="Y176" s="55">
        <f t="shared" si="28"/>
        <v>0</v>
      </c>
      <c r="Z176" s="55">
        <f t="shared" si="29"/>
        <v>0</v>
      </c>
    </row>
    <row r="177" spans="1:27" ht="21" customHeight="1" x14ac:dyDescent="0.25">
      <c r="C177" s="304"/>
      <c r="E177" s="305"/>
      <c r="F177" s="305"/>
      <c r="G177" s="318"/>
      <c r="H177" s="318"/>
      <c r="I177" s="319"/>
      <c r="J177" s="319">
        <f t="shared" si="22"/>
        <v>0</v>
      </c>
      <c r="L177" s="58"/>
      <c r="M177" s="8">
        <f t="shared" si="23"/>
        <v>0</v>
      </c>
      <c r="N177" s="58"/>
      <c r="O177" s="58"/>
      <c r="P177" s="8">
        <f t="shared" si="24"/>
        <v>18</v>
      </c>
      <c r="Q177" s="59">
        <f t="shared" si="30"/>
        <v>0</v>
      </c>
      <c r="R177" s="59">
        <f t="shared" si="30"/>
        <v>0</v>
      </c>
      <c r="S177" s="59">
        <f t="shared" si="30"/>
        <v>0</v>
      </c>
      <c r="T177" s="59">
        <f t="shared" si="30"/>
        <v>0</v>
      </c>
      <c r="U177" s="59">
        <f t="shared" si="30"/>
        <v>0</v>
      </c>
      <c r="V177" s="55">
        <f t="shared" si="25"/>
        <v>0</v>
      </c>
      <c r="W177" s="55">
        <f t="shared" si="26"/>
        <v>0</v>
      </c>
      <c r="X177" s="55">
        <f t="shared" si="27"/>
        <v>0</v>
      </c>
      <c r="Y177" s="55">
        <f t="shared" si="28"/>
        <v>0</v>
      </c>
      <c r="Z177" s="55">
        <f t="shared" si="29"/>
        <v>0</v>
      </c>
    </row>
    <row r="178" spans="1:27" ht="21" customHeight="1" x14ac:dyDescent="0.25">
      <c r="C178" s="304"/>
      <c r="E178" s="305"/>
      <c r="F178" s="305"/>
      <c r="G178" s="318"/>
      <c r="H178" s="318"/>
      <c r="I178" s="319"/>
      <c r="J178" s="319">
        <f t="shared" si="22"/>
        <v>0</v>
      </c>
      <c r="L178" s="58"/>
      <c r="M178" s="8">
        <f t="shared" si="23"/>
        <v>0</v>
      </c>
      <c r="N178" s="58"/>
      <c r="O178" s="58"/>
      <c r="P178" s="8">
        <f t="shared" si="24"/>
        <v>18</v>
      </c>
      <c r="Q178" s="59">
        <f t="shared" si="30"/>
        <v>0</v>
      </c>
      <c r="R178" s="59">
        <f t="shared" si="30"/>
        <v>0</v>
      </c>
      <c r="S178" s="59">
        <f t="shared" si="30"/>
        <v>0</v>
      </c>
      <c r="T178" s="59">
        <f t="shared" si="30"/>
        <v>0</v>
      </c>
      <c r="U178" s="59">
        <f t="shared" si="30"/>
        <v>0</v>
      </c>
      <c r="V178" s="55">
        <f t="shared" si="25"/>
        <v>0</v>
      </c>
      <c r="W178" s="55">
        <f t="shared" si="26"/>
        <v>0</v>
      </c>
      <c r="X178" s="55">
        <f t="shared" si="27"/>
        <v>0</v>
      </c>
      <c r="Y178" s="55">
        <f t="shared" si="28"/>
        <v>0</v>
      </c>
      <c r="Z178" s="55">
        <f t="shared" si="29"/>
        <v>0</v>
      </c>
    </row>
    <row r="179" spans="1:27" ht="21" customHeight="1" x14ac:dyDescent="0.25">
      <c r="C179" s="304"/>
      <c r="E179" s="305"/>
      <c r="F179" s="305"/>
      <c r="G179" s="318"/>
      <c r="H179" s="318"/>
      <c r="I179" s="319"/>
      <c r="J179" s="319">
        <f t="shared" si="22"/>
        <v>0</v>
      </c>
      <c r="L179" s="58"/>
      <c r="M179" s="8">
        <f t="shared" si="23"/>
        <v>0</v>
      </c>
      <c r="N179" s="58"/>
      <c r="O179" s="58"/>
      <c r="P179" s="8">
        <f t="shared" si="24"/>
        <v>18</v>
      </c>
      <c r="Q179" s="59">
        <f t="shared" si="30"/>
        <v>0</v>
      </c>
      <c r="R179" s="59">
        <f t="shared" si="30"/>
        <v>0</v>
      </c>
      <c r="S179" s="59">
        <f t="shared" si="30"/>
        <v>0</v>
      </c>
      <c r="T179" s="59">
        <f t="shared" si="30"/>
        <v>0</v>
      </c>
      <c r="U179" s="59">
        <f t="shared" si="30"/>
        <v>0</v>
      </c>
      <c r="V179" s="55">
        <f t="shared" si="25"/>
        <v>0</v>
      </c>
      <c r="W179" s="55">
        <f t="shared" si="26"/>
        <v>0</v>
      </c>
      <c r="X179" s="55">
        <f t="shared" si="27"/>
        <v>0</v>
      </c>
      <c r="Y179" s="55">
        <f t="shared" si="28"/>
        <v>0</v>
      </c>
      <c r="Z179" s="55">
        <f t="shared" si="29"/>
        <v>0</v>
      </c>
    </row>
    <row r="180" spans="1:27" s="112" customFormat="1" ht="21" customHeight="1" x14ac:dyDescent="0.25">
      <c r="A180" s="114"/>
      <c r="B180" s="8"/>
      <c r="C180" s="304"/>
      <c r="D180" s="8"/>
      <c r="E180" s="305"/>
      <c r="F180" s="305"/>
      <c r="G180" s="321"/>
      <c r="H180" s="321"/>
      <c r="I180" s="318"/>
      <c r="J180" s="319">
        <f t="shared" si="22"/>
        <v>0</v>
      </c>
      <c r="K180" s="111"/>
      <c r="L180" s="113"/>
      <c r="M180" s="8">
        <f t="shared" si="23"/>
        <v>0</v>
      </c>
      <c r="N180" s="58"/>
      <c r="O180" s="58"/>
      <c r="P180" s="8">
        <f t="shared" si="24"/>
        <v>18</v>
      </c>
      <c r="Q180" s="59">
        <f t="shared" si="30"/>
        <v>0</v>
      </c>
      <c r="R180" s="59">
        <f t="shared" si="30"/>
        <v>0</v>
      </c>
      <c r="S180" s="59">
        <f t="shared" si="30"/>
        <v>0</v>
      </c>
      <c r="T180" s="59">
        <f t="shared" si="30"/>
        <v>0</v>
      </c>
      <c r="U180" s="59">
        <f t="shared" si="30"/>
        <v>0</v>
      </c>
      <c r="V180" s="55">
        <f t="shared" si="25"/>
        <v>0</v>
      </c>
      <c r="W180" s="55">
        <f t="shared" si="26"/>
        <v>0</v>
      </c>
      <c r="X180" s="55">
        <f t="shared" si="27"/>
        <v>0</v>
      </c>
      <c r="Y180" s="55">
        <f t="shared" si="28"/>
        <v>0</v>
      </c>
      <c r="Z180" s="55">
        <f t="shared" si="29"/>
        <v>0</v>
      </c>
      <c r="AA180" s="111"/>
    </row>
    <row r="181" spans="1:27" ht="21" customHeight="1" x14ac:dyDescent="0.25">
      <c r="C181" s="304"/>
      <c r="E181" s="305"/>
      <c r="F181" s="305"/>
      <c r="G181" s="321"/>
      <c r="H181" s="319"/>
      <c r="I181" s="319"/>
      <c r="J181" s="319">
        <f t="shared" si="22"/>
        <v>0</v>
      </c>
      <c r="L181" s="113"/>
      <c r="M181" s="8">
        <f t="shared" si="23"/>
        <v>0</v>
      </c>
      <c r="N181" s="58"/>
      <c r="O181" s="58"/>
      <c r="P181" s="8">
        <f t="shared" si="24"/>
        <v>18</v>
      </c>
      <c r="Q181" s="59">
        <f t="shared" si="30"/>
        <v>0</v>
      </c>
      <c r="R181" s="59">
        <f t="shared" si="30"/>
        <v>0</v>
      </c>
      <c r="S181" s="59">
        <f t="shared" si="30"/>
        <v>0</v>
      </c>
      <c r="T181" s="59">
        <f t="shared" si="30"/>
        <v>0</v>
      </c>
      <c r="U181" s="59">
        <f t="shared" si="30"/>
        <v>0</v>
      </c>
      <c r="V181" s="55">
        <f t="shared" si="25"/>
        <v>0</v>
      </c>
      <c r="W181" s="55">
        <f t="shared" si="26"/>
        <v>0</v>
      </c>
      <c r="X181" s="55">
        <f t="shared" si="27"/>
        <v>0</v>
      </c>
      <c r="Y181" s="55">
        <f t="shared" si="28"/>
        <v>0</v>
      </c>
      <c r="Z181" s="55">
        <f t="shared" si="29"/>
        <v>0</v>
      </c>
    </row>
    <row r="182" spans="1:27" ht="21" customHeight="1" x14ac:dyDescent="0.25">
      <c r="C182" s="304"/>
      <c r="E182" s="305"/>
      <c r="F182" s="305"/>
      <c r="G182" s="321"/>
      <c r="H182" s="321"/>
      <c r="I182" s="318"/>
      <c r="J182" s="319">
        <f t="shared" si="22"/>
        <v>0</v>
      </c>
      <c r="L182" s="113"/>
      <c r="M182" s="8">
        <f t="shared" si="23"/>
        <v>0</v>
      </c>
      <c r="N182" s="58"/>
      <c r="O182" s="58"/>
      <c r="P182" s="8">
        <f t="shared" si="24"/>
        <v>18</v>
      </c>
      <c r="Q182" s="59">
        <f t="shared" si="30"/>
        <v>0</v>
      </c>
      <c r="R182" s="59">
        <f t="shared" si="30"/>
        <v>0</v>
      </c>
      <c r="S182" s="59">
        <f t="shared" si="30"/>
        <v>0</v>
      </c>
      <c r="T182" s="59">
        <f t="shared" si="30"/>
        <v>0</v>
      </c>
      <c r="U182" s="59">
        <f t="shared" si="30"/>
        <v>0</v>
      </c>
      <c r="V182" s="55">
        <f t="shared" si="25"/>
        <v>0</v>
      </c>
      <c r="W182" s="55">
        <f t="shared" si="26"/>
        <v>0</v>
      </c>
      <c r="X182" s="55">
        <f t="shared" si="27"/>
        <v>0</v>
      </c>
      <c r="Y182" s="55">
        <f t="shared" si="28"/>
        <v>0</v>
      </c>
      <c r="Z182" s="55">
        <f t="shared" si="29"/>
        <v>0</v>
      </c>
    </row>
    <row r="183" spans="1:27" ht="21" customHeight="1" x14ac:dyDescent="0.25">
      <c r="C183" s="304"/>
      <c r="E183" s="305"/>
      <c r="F183" s="305"/>
      <c r="G183" s="321"/>
      <c r="H183" s="318"/>
      <c r="I183" s="318"/>
      <c r="J183" s="319">
        <f t="shared" si="22"/>
        <v>0</v>
      </c>
      <c r="L183" s="113"/>
      <c r="M183" s="8">
        <f t="shared" si="23"/>
        <v>0</v>
      </c>
      <c r="N183" s="58"/>
      <c r="O183" s="58"/>
      <c r="P183" s="8">
        <f t="shared" si="24"/>
        <v>18</v>
      </c>
      <c r="Q183" s="59">
        <f t="shared" si="30"/>
        <v>0</v>
      </c>
      <c r="R183" s="59">
        <f t="shared" si="30"/>
        <v>0</v>
      </c>
      <c r="S183" s="59">
        <f t="shared" si="30"/>
        <v>0</v>
      </c>
      <c r="T183" s="59">
        <f t="shared" si="30"/>
        <v>0</v>
      </c>
      <c r="U183" s="59">
        <f t="shared" si="30"/>
        <v>0</v>
      </c>
      <c r="V183" s="55">
        <f t="shared" si="25"/>
        <v>0</v>
      </c>
      <c r="W183" s="55">
        <f t="shared" si="26"/>
        <v>0</v>
      </c>
      <c r="X183" s="55">
        <f t="shared" si="27"/>
        <v>0</v>
      </c>
      <c r="Y183" s="55">
        <f t="shared" si="28"/>
        <v>0</v>
      </c>
      <c r="Z183" s="55">
        <f t="shared" si="29"/>
        <v>0</v>
      </c>
    </row>
    <row r="184" spans="1:27" s="101" customFormat="1" ht="21" customHeight="1" x14ac:dyDescent="0.25">
      <c r="A184" s="103"/>
      <c r="B184" s="8"/>
      <c r="C184" s="304"/>
      <c r="D184" s="8"/>
      <c r="E184" s="305"/>
      <c r="F184" s="305"/>
      <c r="G184" s="321"/>
      <c r="H184" s="318"/>
      <c r="I184" s="318"/>
      <c r="J184" s="319">
        <f t="shared" si="22"/>
        <v>0</v>
      </c>
      <c r="K184" s="100"/>
      <c r="L184" s="113"/>
      <c r="M184" s="8">
        <f t="shared" si="23"/>
        <v>0</v>
      </c>
      <c r="N184" s="58"/>
      <c r="O184" s="58"/>
      <c r="P184" s="8">
        <f t="shared" si="24"/>
        <v>18</v>
      </c>
      <c r="Q184" s="59">
        <f t="shared" si="30"/>
        <v>0</v>
      </c>
      <c r="R184" s="59">
        <f t="shared" si="30"/>
        <v>0</v>
      </c>
      <c r="S184" s="59">
        <f t="shared" si="30"/>
        <v>0</v>
      </c>
      <c r="T184" s="59">
        <f t="shared" si="30"/>
        <v>0</v>
      </c>
      <c r="U184" s="59">
        <f t="shared" si="30"/>
        <v>0</v>
      </c>
      <c r="V184" s="55">
        <f t="shared" si="25"/>
        <v>0</v>
      </c>
      <c r="W184" s="55">
        <f t="shared" si="26"/>
        <v>0</v>
      </c>
      <c r="X184" s="55">
        <f t="shared" si="27"/>
        <v>0</v>
      </c>
      <c r="Y184" s="55">
        <f t="shared" si="28"/>
        <v>0</v>
      </c>
      <c r="Z184" s="55">
        <f t="shared" si="29"/>
        <v>0</v>
      </c>
      <c r="AA184" s="100"/>
    </row>
    <row r="185" spans="1:27" ht="21" customHeight="1" x14ac:dyDescent="0.25">
      <c r="C185" s="304"/>
      <c r="D185" s="189"/>
      <c r="E185" s="305"/>
      <c r="F185" s="305"/>
      <c r="G185" s="318"/>
      <c r="H185" s="318"/>
      <c r="I185" s="319"/>
      <c r="J185" s="319">
        <f t="shared" si="22"/>
        <v>0</v>
      </c>
      <c r="L185" s="58"/>
      <c r="M185" s="8">
        <f t="shared" si="23"/>
        <v>0</v>
      </c>
      <c r="N185" s="58"/>
      <c r="O185" s="58"/>
      <c r="P185" s="8">
        <f t="shared" si="24"/>
        <v>18</v>
      </c>
      <c r="Q185" s="59">
        <f t="shared" si="30"/>
        <v>0</v>
      </c>
      <c r="R185" s="59">
        <f t="shared" si="30"/>
        <v>0</v>
      </c>
      <c r="S185" s="59">
        <f t="shared" si="30"/>
        <v>0</v>
      </c>
      <c r="T185" s="59">
        <f t="shared" si="30"/>
        <v>0</v>
      </c>
      <c r="U185" s="59">
        <f t="shared" si="30"/>
        <v>0</v>
      </c>
      <c r="V185" s="55">
        <f t="shared" si="25"/>
        <v>0</v>
      </c>
      <c r="W185" s="55">
        <f t="shared" si="26"/>
        <v>0</v>
      </c>
      <c r="X185" s="55">
        <f t="shared" si="27"/>
        <v>0</v>
      </c>
      <c r="Y185" s="55">
        <f t="shared" si="28"/>
        <v>0</v>
      </c>
      <c r="Z185" s="55">
        <f t="shared" si="29"/>
        <v>0</v>
      </c>
    </row>
    <row r="186" spans="1:27" ht="21" customHeight="1" x14ac:dyDescent="0.25">
      <c r="C186" s="304"/>
      <c r="E186" s="305"/>
      <c r="F186" s="305"/>
      <c r="G186" s="318"/>
      <c r="H186" s="318"/>
      <c r="I186" s="319"/>
      <c r="J186" s="319">
        <f t="shared" si="22"/>
        <v>0</v>
      </c>
      <c r="L186" s="58"/>
      <c r="M186" s="8">
        <f t="shared" si="23"/>
        <v>0</v>
      </c>
      <c r="N186" s="58"/>
      <c r="O186" s="58"/>
      <c r="P186" s="8">
        <f t="shared" si="24"/>
        <v>18</v>
      </c>
      <c r="Q186" s="59">
        <f t="shared" si="30"/>
        <v>0</v>
      </c>
      <c r="R186" s="59">
        <f t="shared" si="30"/>
        <v>0</v>
      </c>
      <c r="S186" s="59">
        <f t="shared" si="30"/>
        <v>0</v>
      </c>
      <c r="T186" s="59">
        <f t="shared" si="30"/>
        <v>0</v>
      </c>
      <c r="U186" s="59">
        <f t="shared" si="30"/>
        <v>0</v>
      </c>
      <c r="V186" s="55">
        <f t="shared" si="25"/>
        <v>0</v>
      </c>
      <c r="W186" s="55">
        <f t="shared" si="26"/>
        <v>0</v>
      </c>
      <c r="X186" s="55">
        <f t="shared" si="27"/>
        <v>0</v>
      </c>
      <c r="Y186" s="55">
        <f t="shared" si="28"/>
        <v>0</v>
      </c>
      <c r="Z186" s="55">
        <f t="shared" si="29"/>
        <v>0</v>
      </c>
    </row>
    <row r="187" spans="1:27" s="112" customFormat="1" ht="21" customHeight="1" x14ac:dyDescent="0.25">
      <c r="A187" s="114"/>
      <c r="B187" s="8"/>
      <c r="C187" s="304"/>
      <c r="D187" s="8"/>
      <c r="E187" s="307"/>
      <c r="F187" s="305"/>
      <c r="G187" s="321"/>
      <c r="H187" s="318"/>
      <c r="I187" s="318"/>
      <c r="J187" s="319">
        <f t="shared" si="22"/>
        <v>0</v>
      </c>
      <c r="K187" s="111"/>
      <c r="L187" s="113"/>
      <c r="M187" s="8">
        <f t="shared" si="23"/>
        <v>0</v>
      </c>
      <c r="N187" s="58"/>
      <c r="O187" s="58"/>
      <c r="P187" s="8">
        <f t="shared" si="24"/>
        <v>18</v>
      </c>
      <c r="Q187" s="59">
        <f t="shared" si="30"/>
        <v>0</v>
      </c>
      <c r="R187" s="59">
        <f t="shared" si="30"/>
        <v>0</v>
      </c>
      <c r="S187" s="59">
        <f t="shared" si="30"/>
        <v>0</v>
      </c>
      <c r="T187" s="59">
        <f t="shared" si="30"/>
        <v>0</v>
      </c>
      <c r="U187" s="59">
        <f t="shared" si="30"/>
        <v>0</v>
      </c>
      <c r="V187" s="55">
        <f t="shared" si="25"/>
        <v>0</v>
      </c>
      <c r="W187" s="55">
        <f t="shared" si="26"/>
        <v>0</v>
      </c>
      <c r="X187" s="55">
        <f t="shared" si="27"/>
        <v>0</v>
      </c>
      <c r="Y187" s="55">
        <f t="shared" si="28"/>
        <v>0</v>
      </c>
      <c r="Z187" s="55">
        <f t="shared" si="29"/>
        <v>0</v>
      </c>
      <c r="AA187" s="111"/>
    </row>
    <row r="188" spans="1:27" s="101" customFormat="1" ht="21" customHeight="1" x14ac:dyDescent="0.25">
      <c r="A188" s="103"/>
      <c r="B188" s="8"/>
      <c r="C188" s="304"/>
      <c r="D188" s="8"/>
      <c r="E188" s="307"/>
      <c r="F188" s="305"/>
      <c r="G188" s="321"/>
      <c r="H188" s="318"/>
      <c r="I188" s="318"/>
      <c r="J188" s="319">
        <f t="shared" si="22"/>
        <v>0</v>
      </c>
      <c r="K188" s="100"/>
      <c r="L188" s="113"/>
      <c r="M188" s="8">
        <f t="shared" si="23"/>
        <v>0</v>
      </c>
      <c r="N188" s="58"/>
      <c r="O188" s="58"/>
      <c r="P188" s="8">
        <f t="shared" si="24"/>
        <v>18</v>
      </c>
      <c r="Q188" s="59">
        <f t="shared" si="30"/>
        <v>0</v>
      </c>
      <c r="R188" s="59">
        <f t="shared" si="30"/>
        <v>0</v>
      </c>
      <c r="S188" s="59">
        <f t="shared" si="30"/>
        <v>0</v>
      </c>
      <c r="T188" s="59">
        <f t="shared" si="30"/>
        <v>0</v>
      </c>
      <c r="U188" s="59">
        <f t="shared" si="30"/>
        <v>0</v>
      </c>
      <c r="V188" s="55">
        <f t="shared" si="25"/>
        <v>0</v>
      </c>
      <c r="W188" s="55">
        <f t="shared" si="26"/>
        <v>0</v>
      </c>
      <c r="X188" s="55">
        <f t="shared" si="27"/>
        <v>0</v>
      </c>
      <c r="Y188" s="55">
        <f t="shared" si="28"/>
        <v>0</v>
      </c>
      <c r="Z188" s="55">
        <f t="shared" si="29"/>
        <v>0</v>
      </c>
      <c r="AA188" s="100"/>
    </row>
    <row r="189" spans="1:27" s="101" customFormat="1" ht="21" customHeight="1" x14ac:dyDescent="0.25">
      <c r="A189" s="103"/>
      <c r="B189" s="8"/>
      <c r="C189" s="304"/>
      <c r="D189" s="8"/>
      <c r="E189" s="307"/>
      <c r="F189" s="305"/>
      <c r="G189" s="321"/>
      <c r="H189" s="318"/>
      <c r="I189" s="318"/>
      <c r="J189" s="319">
        <f t="shared" si="22"/>
        <v>0</v>
      </c>
      <c r="K189" s="100"/>
      <c r="L189" s="113"/>
      <c r="M189" s="8">
        <f t="shared" si="23"/>
        <v>0</v>
      </c>
      <c r="N189" s="58"/>
      <c r="O189" s="58"/>
      <c r="P189" s="8">
        <f t="shared" si="24"/>
        <v>18</v>
      </c>
      <c r="Q189" s="59">
        <f t="shared" si="30"/>
        <v>0</v>
      </c>
      <c r="R189" s="59">
        <f t="shared" si="30"/>
        <v>0</v>
      </c>
      <c r="S189" s="59">
        <f t="shared" si="30"/>
        <v>0</v>
      </c>
      <c r="T189" s="59">
        <f t="shared" si="30"/>
        <v>0</v>
      </c>
      <c r="U189" s="59">
        <f t="shared" si="30"/>
        <v>0</v>
      </c>
      <c r="V189" s="55">
        <f t="shared" si="25"/>
        <v>0</v>
      </c>
      <c r="W189" s="55">
        <f t="shared" si="26"/>
        <v>0</v>
      </c>
      <c r="X189" s="55">
        <f t="shared" si="27"/>
        <v>0</v>
      </c>
      <c r="Y189" s="55">
        <f t="shared" si="28"/>
        <v>0</v>
      </c>
      <c r="Z189" s="55">
        <f t="shared" si="29"/>
        <v>0</v>
      </c>
      <c r="AA189" s="100"/>
    </row>
    <row r="190" spans="1:27" s="101" customFormat="1" ht="21" customHeight="1" x14ac:dyDescent="0.25">
      <c r="A190" s="103"/>
      <c r="B190" s="8"/>
      <c r="C190" s="304"/>
      <c r="D190" s="8"/>
      <c r="E190" s="307"/>
      <c r="F190" s="305"/>
      <c r="G190" s="321"/>
      <c r="H190" s="318"/>
      <c r="I190" s="318"/>
      <c r="J190" s="319">
        <f t="shared" si="22"/>
        <v>0</v>
      </c>
      <c r="K190" s="100"/>
      <c r="L190" s="113"/>
      <c r="M190" s="8">
        <f t="shared" si="23"/>
        <v>0</v>
      </c>
      <c r="N190" s="58"/>
      <c r="O190" s="58"/>
      <c r="P190" s="8">
        <f t="shared" si="24"/>
        <v>18</v>
      </c>
      <c r="Q190" s="59">
        <f t="shared" si="30"/>
        <v>0</v>
      </c>
      <c r="R190" s="59">
        <f t="shared" si="30"/>
        <v>0</v>
      </c>
      <c r="S190" s="59">
        <f t="shared" si="30"/>
        <v>0</v>
      </c>
      <c r="T190" s="59">
        <f t="shared" si="30"/>
        <v>0</v>
      </c>
      <c r="U190" s="59">
        <f t="shared" si="30"/>
        <v>0</v>
      </c>
      <c r="V190" s="55">
        <f t="shared" si="25"/>
        <v>0</v>
      </c>
      <c r="W190" s="55">
        <f t="shared" si="26"/>
        <v>0</v>
      </c>
      <c r="X190" s="55">
        <f t="shared" si="27"/>
        <v>0</v>
      </c>
      <c r="Y190" s="55">
        <f t="shared" si="28"/>
        <v>0</v>
      </c>
      <c r="Z190" s="55">
        <f t="shared" si="29"/>
        <v>0</v>
      </c>
      <c r="AA190" s="100"/>
    </row>
    <row r="191" spans="1:27" ht="21" customHeight="1" x14ac:dyDescent="0.25">
      <c r="C191" s="304"/>
      <c r="E191" s="307"/>
      <c r="F191" s="305"/>
      <c r="G191" s="318"/>
      <c r="H191" s="318"/>
      <c r="I191" s="318"/>
      <c r="J191" s="319">
        <f t="shared" si="22"/>
        <v>0</v>
      </c>
      <c r="L191" s="53"/>
      <c r="M191" s="8">
        <f t="shared" si="23"/>
        <v>0</v>
      </c>
      <c r="N191" s="58"/>
      <c r="O191" s="58"/>
      <c r="P191" s="8">
        <f t="shared" si="24"/>
        <v>18</v>
      </c>
      <c r="Q191" s="59">
        <f t="shared" si="30"/>
        <v>0</v>
      </c>
      <c r="R191" s="59">
        <f t="shared" si="30"/>
        <v>0</v>
      </c>
      <c r="S191" s="59">
        <f t="shared" si="30"/>
        <v>0</v>
      </c>
      <c r="T191" s="59">
        <f t="shared" si="30"/>
        <v>0</v>
      </c>
      <c r="U191" s="59">
        <f t="shared" si="30"/>
        <v>0</v>
      </c>
      <c r="V191" s="55">
        <f t="shared" si="25"/>
        <v>0</v>
      </c>
      <c r="W191" s="55">
        <f t="shared" si="26"/>
        <v>0</v>
      </c>
      <c r="X191" s="55">
        <f t="shared" si="27"/>
        <v>0</v>
      </c>
      <c r="Y191" s="55">
        <f t="shared" si="28"/>
        <v>0</v>
      </c>
      <c r="Z191" s="55">
        <f t="shared" si="29"/>
        <v>0</v>
      </c>
    </row>
    <row r="192" spans="1:27" ht="21" customHeight="1" x14ac:dyDescent="0.25">
      <c r="C192" s="304"/>
      <c r="D192" s="189"/>
      <c r="E192" s="305"/>
      <c r="F192" s="305"/>
      <c r="G192" s="318"/>
      <c r="H192" s="318"/>
      <c r="I192" s="319"/>
      <c r="J192" s="319">
        <f t="shared" si="22"/>
        <v>0</v>
      </c>
      <c r="L192" s="58"/>
      <c r="M192" s="8">
        <f t="shared" si="23"/>
        <v>0</v>
      </c>
      <c r="N192" s="58"/>
      <c r="O192" s="58"/>
      <c r="P192" s="8">
        <f t="shared" si="24"/>
        <v>18</v>
      </c>
      <c r="Q192" s="59">
        <f t="shared" si="30"/>
        <v>0</v>
      </c>
      <c r="R192" s="59">
        <f t="shared" si="30"/>
        <v>0</v>
      </c>
      <c r="S192" s="59">
        <f t="shared" si="30"/>
        <v>0</v>
      </c>
      <c r="T192" s="59">
        <f t="shared" si="30"/>
        <v>0</v>
      </c>
      <c r="U192" s="59">
        <f t="shared" si="30"/>
        <v>0</v>
      </c>
      <c r="V192" s="55">
        <f t="shared" si="25"/>
        <v>0</v>
      </c>
      <c r="W192" s="55">
        <f t="shared" si="26"/>
        <v>0</v>
      </c>
      <c r="X192" s="55">
        <f t="shared" si="27"/>
        <v>0</v>
      </c>
      <c r="Y192" s="55">
        <f t="shared" si="28"/>
        <v>0</v>
      </c>
      <c r="Z192" s="55">
        <f t="shared" si="29"/>
        <v>0</v>
      </c>
    </row>
    <row r="193" spans="17:21" ht="21" customHeight="1" thickBot="1" x14ac:dyDescent="0.3"/>
    <row r="194" spans="17:21" ht="21" customHeight="1" thickBot="1" x14ac:dyDescent="0.3">
      <c r="Q194" s="131">
        <f>6</f>
        <v>6</v>
      </c>
      <c r="R194" s="132">
        <f>12*1+6</f>
        <v>18</v>
      </c>
      <c r="S194" s="132">
        <f>12*2+6</f>
        <v>30</v>
      </c>
      <c r="T194" s="132">
        <f>12*3+6</f>
        <v>42</v>
      </c>
      <c r="U194" s="133">
        <f>12*4+6</f>
        <v>54</v>
      </c>
    </row>
  </sheetData>
  <autoFilter ref="D26:F165" xr:uid="{6B3EB7BD-3D65-4947-8100-9477A8047029}"/>
  <mergeCells count="27">
    <mergeCell ref="B25:J25"/>
    <mergeCell ref="L25:Z25"/>
    <mergeCell ref="L13:M13"/>
    <mergeCell ref="N13:Z13"/>
    <mergeCell ref="L14:M14"/>
    <mergeCell ref="N14:Z14"/>
    <mergeCell ref="S16:Z16"/>
    <mergeCell ref="N17:Q17"/>
    <mergeCell ref="S17:Z18"/>
    <mergeCell ref="N18:Q18"/>
    <mergeCell ref="N19:Q19"/>
    <mergeCell ref="S19:Z20"/>
    <mergeCell ref="N20:Q20"/>
    <mergeCell ref="N21:Q21"/>
    <mergeCell ref="N22:Q22"/>
    <mergeCell ref="L10:M10"/>
    <mergeCell ref="N10:Z10"/>
    <mergeCell ref="L11:M11"/>
    <mergeCell ref="N11:Z11"/>
    <mergeCell ref="L12:M12"/>
    <mergeCell ref="N12:Z12"/>
    <mergeCell ref="M8:Z8"/>
    <mergeCell ref="B2:J2"/>
    <mergeCell ref="L2:Z2"/>
    <mergeCell ref="M5:Z5"/>
    <mergeCell ref="M6:Z6"/>
    <mergeCell ref="M7:Z7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4135F-66C5-4286-868E-DB7CBC2932D7}">
  <dimension ref="A1:AJ51"/>
  <sheetViews>
    <sheetView topLeftCell="A22" workbookViewId="0">
      <selection activeCell="E40" sqref="E40"/>
    </sheetView>
  </sheetViews>
  <sheetFormatPr defaultRowHeight="15" x14ac:dyDescent="0.25"/>
  <cols>
    <col min="1" max="1" width="43.7109375" customWidth="1"/>
    <col min="2" max="4" width="15.7109375" customWidth="1"/>
    <col min="5" max="5" width="18.7109375" customWidth="1"/>
    <col min="6" max="13" width="15.7109375" customWidth="1"/>
    <col min="14" max="14" width="0" hidden="1" customWidth="1"/>
    <col min="15" max="15" width="9.140625" hidden="1" customWidth="1"/>
    <col min="16" max="16" width="0" hidden="1" customWidth="1"/>
    <col min="17" max="17" width="9.140625" hidden="1" customWidth="1"/>
    <col min="18" max="18" width="0" hidden="1" customWidth="1"/>
    <col min="19" max="19" width="9.140625" hidden="1" customWidth="1"/>
    <col min="20" max="20" width="0" hidden="1" customWidth="1"/>
    <col min="21" max="21" width="9.140625" hidden="1" customWidth="1"/>
    <col min="22" max="22" width="0" hidden="1" customWidth="1"/>
    <col min="23" max="23" width="9.140625" hidden="1" customWidth="1"/>
    <col min="24" max="24" width="0" hidden="1" customWidth="1"/>
    <col min="25" max="25" width="9.140625" hidden="1" customWidth="1"/>
    <col min="26" max="32" width="0" hidden="1" customWidth="1"/>
    <col min="33" max="33" width="40.7109375" hidden="1" customWidth="1"/>
    <col min="34" max="36" width="0" hidden="1" customWidth="1"/>
  </cols>
  <sheetData>
    <row r="1" spans="1:33" ht="21.75" thickBot="1" x14ac:dyDescent="0.4">
      <c r="A1" s="138" t="s">
        <v>167</v>
      </c>
      <c r="B1" s="231" t="s">
        <v>168</v>
      </c>
      <c r="C1" s="139"/>
      <c r="D1" s="139"/>
      <c r="E1" s="139"/>
      <c r="F1" s="139" t="s">
        <v>169</v>
      </c>
      <c r="G1" s="139"/>
      <c r="H1" s="139"/>
      <c r="I1" s="139"/>
      <c r="J1" s="139"/>
      <c r="K1" s="139"/>
      <c r="L1" s="139"/>
      <c r="M1" s="139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1"/>
      <c r="AF1" t="s">
        <v>170</v>
      </c>
      <c r="AG1" t="s">
        <v>171</v>
      </c>
    </row>
    <row r="2" spans="1:33" ht="19.5" thickBot="1" x14ac:dyDescent="0.35">
      <c r="A2" s="11" t="s">
        <v>172</v>
      </c>
      <c r="B2" s="12" t="s">
        <v>40</v>
      </c>
      <c r="C2" s="12" t="s">
        <v>173</v>
      </c>
      <c r="D2" s="12" t="s">
        <v>174</v>
      </c>
      <c r="E2" s="13" t="s">
        <v>175</v>
      </c>
      <c r="F2" s="12" t="s">
        <v>176</v>
      </c>
      <c r="G2" s="12"/>
      <c r="H2" s="12"/>
      <c r="I2" s="12"/>
      <c r="J2" s="12"/>
      <c r="K2" s="12"/>
      <c r="L2" s="12"/>
      <c r="M2" s="14"/>
      <c r="N2" s="15">
        <v>2014</v>
      </c>
      <c r="O2" s="16" t="s">
        <v>177</v>
      </c>
      <c r="P2" s="17">
        <v>2015</v>
      </c>
      <c r="Q2" s="16" t="s">
        <v>177</v>
      </c>
      <c r="R2" s="17">
        <v>2016</v>
      </c>
      <c r="S2" s="16" t="s">
        <v>177</v>
      </c>
      <c r="T2" s="17">
        <v>2017</v>
      </c>
      <c r="U2" s="16" t="s">
        <v>177</v>
      </c>
      <c r="V2" s="17">
        <v>2018</v>
      </c>
      <c r="W2" s="16" t="s">
        <v>177</v>
      </c>
      <c r="X2" s="17">
        <v>2019</v>
      </c>
      <c r="Y2" s="16" t="s">
        <v>177</v>
      </c>
      <c r="Z2" s="17">
        <v>2020</v>
      </c>
      <c r="AA2" s="16" t="s">
        <v>177</v>
      </c>
      <c r="AB2" s="15">
        <v>2021</v>
      </c>
      <c r="AC2" s="16" t="s">
        <v>177</v>
      </c>
      <c r="AD2" s="17">
        <v>2022</v>
      </c>
      <c r="AE2" s="18" t="s">
        <v>177</v>
      </c>
      <c r="AF2" s="19"/>
      <c r="AG2" s="20"/>
    </row>
    <row r="3" spans="1:33" ht="18" thickBot="1" x14ac:dyDescent="0.3">
      <c r="A3" s="12" t="s">
        <v>178</v>
      </c>
      <c r="B3" s="232"/>
      <c r="C3" s="21" t="s">
        <v>179</v>
      </c>
      <c r="D3" s="21" t="s">
        <v>179</v>
      </c>
      <c r="E3" s="21" t="s">
        <v>180</v>
      </c>
      <c r="F3" s="21" t="s">
        <v>181</v>
      </c>
      <c r="G3" s="22" t="s">
        <v>182</v>
      </c>
      <c r="H3" s="22" t="s">
        <v>183</v>
      </c>
      <c r="I3" s="22" t="s">
        <v>184</v>
      </c>
      <c r="J3" s="22" t="s">
        <v>185</v>
      </c>
      <c r="K3" s="22" t="s">
        <v>186</v>
      </c>
      <c r="L3" s="22" t="s">
        <v>187</v>
      </c>
      <c r="M3" s="23" t="s">
        <v>188</v>
      </c>
      <c r="N3" s="142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4"/>
      <c r="AF3" s="24"/>
      <c r="AG3" s="145"/>
    </row>
    <row r="4" spans="1:33" ht="15.75" x14ac:dyDescent="0.25">
      <c r="A4" s="233" t="s">
        <v>7</v>
      </c>
      <c r="B4" s="26">
        <v>418</v>
      </c>
      <c r="C4" s="26"/>
      <c r="D4" s="26"/>
      <c r="E4" s="26"/>
      <c r="F4" s="26"/>
      <c r="G4" s="146"/>
      <c r="H4" s="146"/>
      <c r="I4" s="146"/>
      <c r="J4" s="146"/>
      <c r="K4" s="146"/>
      <c r="L4" s="146"/>
      <c r="M4" s="147"/>
      <c r="N4" s="148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50"/>
      <c r="AF4" s="24"/>
      <c r="AG4" s="145"/>
    </row>
    <row r="5" spans="1:33" ht="15.75" x14ac:dyDescent="0.25">
      <c r="A5" s="234" t="s">
        <v>189</v>
      </c>
      <c r="B5" s="235">
        <v>76</v>
      </c>
      <c r="C5" s="26"/>
      <c r="D5" s="26"/>
      <c r="E5" s="26"/>
      <c r="F5" s="26"/>
      <c r="G5" s="146"/>
      <c r="H5" s="146"/>
      <c r="I5" s="146"/>
      <c r="J5" s="146"/>
      <c r="K5" s="146"/>
      <c r="L5" s="146"/>
      <c r="M5" s="147"/>
      <c r="N5" s="148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50"/>
      <c r="AF5" s="24"/>
      <c r="AG5" s="145"/>
    </row>
    <row r="6" spans="1:33" ht="15.75" x14ac:dyDescent="0.25">
      <c r="A6" s="152" t="s">
        <v>190</v>
      </c>
      <c r="B6" s="236">
        <v>12</v>
      </c>
      <c r="C6" s="26"/>
      <c r="D6" s="26"/>
      <c r="E6" s="26"/>
      <c r="F6" s="26"/>
      <c r="G6" s="146"/>
      <c r="H6" s="146"/>
      <c r="I6" s="146"/>
      <c r="J6" s="146"/>
      <c r="K6" s="146"/>
      <c r="L6" s="146"/>
      <c r="M6" s="147"/>
      <c r="N6" s="148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50"/>
      <c r="AF6" s="24"/>
      <c r="AG6" s="145"/>
    </row>
    <row r="7" spans="1:33" ht="19.5" thickBot="1" x14ac:dyDescent="0.35">
      <c r="A7" s="152" t="s">
        <v>191</v>
      </c>
      <c r="B7" s="153">
        <f>SUM(B4:B6)</f>
        <v>506</v>
      </c>
      <c r="C7" s="153">
        <f>SUM(C4:C6)</f>
        <v>0</v>
      </c>
      <c r="D7" s="153">
        <f t="shared" ref="D7:M7" si="0">SUM(D4:D6)</f>
        <v>0</v>
      </c>
      <c r="E7" s="153">
        <f t="shared" si="0"/>
        <v>0</v>
      </c>
      <c r="F7" s="153">
        <f t="shared" si="0"/>
        <v>0</v>
      </c>
      <c r="G7" s="153">
        <f t="shared" si="0"/>
        <v>0</v>
      </c>
      <c r="H7" s="153">
        <f t="shared" si="0"/>
        <v>0</v>
      </c>
      <c r="I7" s="153">
        <f t="shared" si="0"/>
        <v>0</v>
      </c>
      <c r="J7" s="153">
        <f t="shared" si="0"/>
        <v>0</v>
      </c>
      <c r="K7" s="153">
        <f t="shared" si="0"/>
        <v>0</v>
      </c>
      <c r="L7" s="153">
        <f t="shared" si="0"/>
        <v>0</v>
      </c>
      <c r="M7" s="153">
        <f t="shared" si="0"/>
        <v>0</v>
      </c>
      <c r="N7" s="30" t="e">
        <f>+#REF!+#REF!+#REF!+#REF!+#REF!+#REF!+#REF!</f>
        <v>#REF!</v>
      </c>
      <c r="O7" s="31" t="e">
        <f>SUM(#REF!)</f>
        <v>#REF!</v>
      </c>
      <c r="P7" s="32" t="e">
        <f>SUM(#REF!)</f>
        <v>#REF!</v>
      </c>
      <c r="Q7" s="31" t="e">
        <f>SUM(#REF!)</f>
        <v>#REF!</v>
      </c>
      <c r="R7" s="32" t="e">
        <f>SUM(#REF!)</f>
        <v>#REF!</v>
      </c>
      <c r="S7" s="31" t="e">
        <f>SUM(#REF!)</f>
        <v>#REF!</v>
      </c>
      <c r="T7" s="32" t="e">
        <f>SUM(#REF!)</f>
        <v>#REF!</v>
      </c>
      <c r="U7" s="31" t="e">
        <f>SUM(#REF!)</f>
        <v>#REF!</v>
      </c>
      <c r="V7" s="32" t="e">
        <f>SUM(#REF!)</f>
        <v>#REF!</v>
      </c>
      <c r="W7" s="31" t="e">
        <f>SUM(#REF!)</f>
        <v>#REF!</v>
      </c>
      <c r="X7" s="32" t="e">
        <f>SUM(#REF!)</f>
        <v>#REF!</v>
      </c>
      <c r="Y7" s="31" t="e">
        <f>SUM(#REF!)</f>
        <v>#REF!</v>
      </c>
      <c r="Z7" s="32" t="e">
        <f>SUM(#REF!)</f>
        <v>#REF!</v>
      </c>
      <c r="AA7" s="31" t="e">
        <f>SUM(#REF!)</f>
        <v>#REF!</v>
      </c>
      <c r="AB7" s="32" t="e">
        <f>SUM(#REF!)</f>
        <v>#REF!</v>
      </c>
      <c r="AC7" s="31" t="e">
        <f>SUM(#REF!)</f>
        <v>#REF!</v>
      </c>
      <c r="AD7" s="32" t="e">
        <f>SUM(#REF!)</f>
        <v>#REF!</v>
      </c>
      <c r="AE7" s="31" t="e">
        <f>SUM(#REF!)</f>
        <v>#REF!</v>
      </c>
      <c r="AF7" s="157" t="e">
        <f>SUM(#REF!)</f>
        <v>#REF!</v>
      </c>
      <c r="AG7" s="29"/>
    </row>
    <row r="8" spans="1:33" ht="19.5" thickBot="1" x14ac:dyDescent="0.35">
      <c r="A8" s="11" t="s">
        <v>192</v>
      </c>
      <c r="B8" s="12" t="s">
        <v>40</v>
      </c>
      <c r="C8" s="12" t="s">
        <v>173</v>
      </c>
      <c r="D8" s="12" t="s">
        <v>174</v>
      </c>
      <c r="E8" s="13" t="s">
        <v>175</v>
      </c>
      <c r="F8" s="12" t="s">
        <v>176</v>
      </c>
      <c r="G8" s="12"/>
      <c r="H8" s="12"/>
      <c r="I8" s="12"/>
      <c r="J8" s="12"/>
      <c r="K8" s="12"/>
      <c r="L8" s="12"/>
      <c r="M8" s="14"/>
      <c r="N8" s="15">
        <v>2014</v>
      </c>
      <c r="O8" s="16" t="s">
        <v>177</v>
      </c>
      <c r="P8" s="17">
        <v>2015</v>
      </c>
      <c r="Q8" s="16" t="s">
        <v>177</v>
      </c>
      <c r="R8" s="17">
        <v>2016</v>
      </c>
      <c r="S8" s="16" t="s">
        <v>177</v>
      </c>
      <c r="T8" s="17">
        <v>2017</v>
      </c>
      <c r="U8" s="16" t="s">
        <v>177</v>
      </c>
      <c r="V8" s="17">
        <v>2018</v>
      </c>
      <c r="W8" s="16" t="s">
        <v>177</v>
      </c>
      <c r="X8" s="17">
        <v>2019</v>
      </c>
      <c r="Y8" s="16" t="s">
        <v>177</v>
      </c>
      <c r="Z8" s="17">
        <v>2020</v>
      </c>
      <c r="AA8" s="16" t="s">
        <v>177</v>
      </c>
      <c r="AB8" s="15">
        <v>2021</v>
      </c>
      <c r="AC8" s="16" t="s">
        <v>177</v>
      </c>
      <c r="AD8" s="17">
        <v>2022</v>
      </c>
      <c r="AE8" s="18" t="s">
        <v>177</v>
      </c>
      <c r="AF8" s="19"/>
      <c r="AG8" s="20"/>
    </row>
    <row r="9" spans="1:33" ht="30.75" thickBot="1" x14ac:dyDescent="0.3">
      <c r="A9" s="158" t="s">
        <v>193</v>
      </c>
      <c r="B9" s="232"/>
      <c r="C9" s="21" t="s">
        <v>179</v>
      </c>
      <c r="D9" s="21" t="s">
        <v>179</v>
      </c>
      <c r="E9" s="21" t="s">
        <v>180</v>
      </c>
      <c r="F9" s="21" t="s">
        <v>181</v>
      </c>
      <c r="G9" s="22" t="s">
        <v>182</v>
      </c>
      <c r="H9" s="22" t="s">
        <v>183</v>
      </c>
      <c r="I9" s="22" t="s">
        <v>184</v>
      </c>
      <c r="J9" s="22" t="s">
        <v>185</v>
      </c>
      <c r="K9" s="22" t="s">
        <v>186</v>
      </c>
      <c r="L9" s="22" t="s">
        <v>187</v>
      </c>
      <c r="M9" s="23" t="s">
        <v>188</v>
      </c>
      <c r="N9" s="142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4"/>
      <c r="AF9" s="24"/>
      <c r="AG9" s="145"/>
    </row>
    <row r="10" spans="1:33" ht="15.75" x14ac:dyDescent="0.25">
      <c r="A10" s="233" t="s">
        <v>194</v>
      </c>
      <c r="B10" s="26">
        <v>218</v>
      </c>
      <c r="C10" s="26"/>
      <c r="D10" s="26"/>
      <c r="E10" s="26"/>
      <c r="F10" s="26"/>
      <c r="G10" s="146"/>
      <c r="H10" s="146"/>
      <c r="I10" s="146"/>
      <c r="J10" s="146"/>
      <c r="K10" s="146"/>
      <c r="L10" s="146"/>
      <c r="M10" s="147"/>
      <c r="N10" s="148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50"/>
      <c r="AF10" s="24"/>
      <c r="AG10" s="145"/>
    </row>
    <row r="11" spans="1:33" s="9" customFormat="1" x14ac:dyDescent="0.25">
      <c r="A11" s="234" t="s">
        <v>195</v>
      </c>
      <c r="B11" s="235">
        <v>36</v>
      </c>
      <c r="C11" s="235"/>
      <c r="D11" s="235"/>
      <c r="E11" s="237"/>
      <c r="F11" s="235"/>
      <c r="G11" s="235"/>
      <c r="H11" s="235"/>
      <c r="I11" s="235"/>
      <c r="J11" s="235"/>
      <c r="K11" s="235"/>
      <c r="L11" s="235"/>
      <c r="M11" s="235"/>
      <c r="N11" s="238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40"/>
      <c r="AF11" s="241"/>
      <c r="AG11" s="242"/>
    </row>
    <row r="12" spans="1:33" s="9" customFormat="1" x14ac:dyDescent="0.25">
      <c r="A12" s="243" t="s">
        <v>196</v>
      </c>
      <c r="B12" s="236">
        <v>125</v>
      </c>
      <c r="C12" s="236"/>
      <c r="D12" s="236"/>
      <c r="E12" s="244"/>
      <c r="F12" s="236"/>
      <c r="G12" s="236"/>
      <c r="H12" s="236"/>
      <c r="I12" s="236"/>
      <c r="J12" s="236"/>
      <c r="K12" s="236"/>
      <c r="L12" s="236"/>
      <c r="M12" s="236"/>
      <c r="N12" s="245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7"/>
      <c r="AF12" s="241"/>
      <c r="AG12" s="242"/>
    </row>
    <row r="13" spans="1:33" x14ac:dyDescent="0.25">
      <c r="A13" s="152" t="s">
        <v>190</v>
      </c>
      <c r="B13" s="26">
        <v>14</v>
      </c>
      <c r="C13" s="26"/>
      <c r="D13" s="26"/>
      <c r="E13" s="248"/>
      <c r="F13" s="26"/>
      <c r="G13" s="26"/>
      <c r="H13" s="26"/>
      <c r="I13" s="26"/>
      <c r="J13" s="26"/>
      <c r="K13" s="26"/>
      <c r="L13" s="26"/>
      <c r="M13" s="26"/>
      <c r="N13" s="249"/>
      <c r="O13" s="250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2"/>
      <c r="AF13" s="24"/>
      <c r="AG13" s="29"/>
    </row>
    <row r="14" spans="1:33" ht="19.5" thickBot="1" x14ac:dyDescent="0.35">
      <c r="A14" s="152" t="s">
        <v>191</v>
      </c>
      <c r="B14" s="153">
        <f>SUM(B10:B13)</f>
        <v>393</v>
      </c>
      <c r="C14" s="153">
        <f>SUM(C11:C11)</f>
        <v>0</v>
      </c>
      <c r="D14" s="154">
        <v>0</v>
      </c>
      <c r="E14" s="155">
        <v>0</v>
      </c>
      <c r="F14" s="153">
        <f t="shared" ref="F14:M14" si="1">SUM(F11:F11)</f>
        <v>0</v>
      </c>
      <c r="G14" s="156">
        <f t="shared" si="1"/>
        <v>0</v>
      </c>
      <c r="H14" s="156">
        <f t="shared" si="1"/>
        <v>0</v>
      </c>
      <c r="I14" s="156">
        <f t="shared" si="1"/>
        <v>0</v>
      </c>
      <c r="J14" s="156">
        <f t="shared" si="1"/>
        <v>0</v>
      </c>
      <c r="K14" s="156">
        <f t="shared" si="1"/>
        <v>0</v>
      </c>
      <c r="L14" s="156">
        <f t="shared" si="1"/>
        <v>0</v>
      </c>
      <c r="M14" s="156">
        <f t="shared" si="1"/>
        <v>0</v>
      </c>
      <c r="N14" s="30" t="e">
        <f>+#REF!+#REF!+#REF!+#REF!+#REF!+#REF!+#REF!</f>
        <v>#REF!</v>
      </c>
      <c r="O14" s="31" t="e">
        <f>SUM(#REF!)</f>
        <v>#REF!</v>
      </c>
      <c r="P14" s="32">
        <f>SUM(P11:P11)</f>
        <v>0</v>
      </c>
      <c r="Q14" s="31" t="e">
        <f>SUM(#REF!)</f>
        <v>#REF!</v>
      </c>
      <c r="R14" s="32">
        <f>SUM(R11:R11)</f>
        <v>0</v>
      </c>
      <c r="S14" s="31" t="e">
        <f>SUM(#REF!)</f>
        <v>#REF!</v>
      </c>
      <c r="T14" s="32">
        <f>SUM(T11:T11)</f>
        <v>0</v>
      </c>
      <c r="U14" s="31" t="e">
        <f>SUM(#REF!)</f>
        <v>#REF!</v>
      </c>
      <c r="V14" s="32">
        <f>SUM(V11:V11)</f>
        <v>0</v>
      </c>
      <c r="W14" s="31" t="e">
        <f>SUM(#REF!)</f>
        <v>#REF!</v>
      </c>
      <c r="X14" s="32">
        <f>SUM(X11:X11)</f>
        <v>0</v>
      </c>
      <c r="Y14" s="31" t="e">
        <f>SUM(#REF!)</f>
        <v>#REF!</v>
      </c>
      <c r="Z14" s="32">
        <f>SUM(Z11:Z11)</f>
        <v>0</v>
      </c>
      <c r="AA14" s="31" t="e">
        <f>SUM(#REF!)</f>
        <v>#REF!</v>
      </c>
      <c r="AB14" s="32">
        <f>SUM(AB11:AB11)</f>
        <v>0</v>
      </c>
      <c r="AC14" s="31" t="e">
        <f>SUM(#REF!)</f>
        <v>#REF!</v>
      </c>
      <c r="AD14" s="32">
        <f>SUM(AD11:AD11)</f>
        <v>0</v>
      </c>
      <c r="AE14" s="31" t="e">
        <f>SUM(#REF!)</f>
        <v>#REF!</v>
      </c>
      <c r="AF14" s="157">
        <f>SUM(AF11:AF11)</f>
        <v>0</v>
      </c>
      <c r="AG14" s="29"/>
    </row>
    <row r="15" spans="1:33" ht="19.5" thickBot="1" x14ac:dyDescent="0.35">
      <c r="A15" s="11" t="s">
        <v>197</v>
      </c>
      <c r="B15" s="12" t="s">
        <v>40</v>
      </c>
      <c r="C15" s="12" t="s">
        <v>173</v>
      </c>
      <c r="D15" s="12" t="s">
        <v>174</v>
      </c>
      <c r="E15" s="13" t="s">
        <v>175</v>
      </c>
      <c r="F15" s="12" t="s">
        <v>176</v>
      </c>
      <c r="G15" s="12"/>
      <c r="H15" s="12"/>
      <c r="I15" s="12"/>
      <c r="J15" s="12"/>
      <c r="K15" s="12"/>
      <c r="L15" s="12"/>
      <c r="M15" s="14"/>
      <c r="N15" s="30"/>
      <c r="O15" s="31"/>
      <c r="P15" s="32"/>
      <c r="Q15" s="31"/>
      <c r="R15" s="32"/>
      <c r="S15" s="31"/>
      <c r="T15" s="32"/>
      <c r="U15" s="31"/>
      <c r="V15" s="32"/>
      <c r="W15" s="31"/>
      <c r="X15" s="32"/>
      <c r="Y15" s="31"/>
      <c r="Z15" s="32"/>
      <c r="AA15" s="31"/>
      <c r="AB15" s="33"/>
      <c r="AC15" s="31"/>
      <c r="AD15" s="32"/>
      <c r="AE15" s="34"/>
      <c r="AF15" s="35"/>
      <c r="AG15" s="29"/>
    </row>
    <row r="16" spans="1:33" ht="31.5" thickBot="1" x14ac:dyDescent="0.35">
      <c r="A16" s="158" t="s">
        <v>198</v>
      </c>
      <c r="B16" s="232"/>
      <c r="C16" s="21" t="s">
        <v>179</v>
      </c>
      <c r="D16" s="21" t="s">
        <v>179</v>
      </c>
      <c r="E16" s="21" t="s">
        <v>180</v>
      </c>
      <c r="F16" s="21" t="s">
        <v>181</v>
      </c>
      <c r="G16" s="22" t="s">
        <v>182</v>
      </c>
      <c r="H16" s="22" t="s">
        <v>183</v>
      </c>
      <c r="I16" s="22" t="s">
        <v>184</v>
      </c>
      <c r="J16" s="22" t="s">
        <v>185</v>
      </c>
      <c r="K16" s="22" t="s">
        <v>186</v>
      </c>
      <c r="L16" s="22" t="s">
        <v>187</v>
      </c>
      <c r="M16" s="23" t="s">
        <v>188</v>
      </c>
      <c r="N16" s="30"/>
      <c r="O16" s="31"/>
      <c r="P16" s="32"/>
      <c r="Q16" s="31"/>
      <c r="R16" s="32"/>
      <c r="S16" s="31"/>
      <c r="T16" s="32"/>
      <c r="U16" s="31"/>
      <c r="V16" s="32"/>
      <c r="W16" s="31"/>
      <c r="X16" s="32"/>
      <c r="Y16" s="31"/>
      <c r="Z16" s="32"/>
      <c r="AA16" s="31"/>
      <c r="AB16" s="33"/>
      <c r="AC16" s="31"/>
      <c r="AD16" s="32"/>
      <c r="AE16" s="34"/>
      <c r="AF16" s="35"/>
      <c r="AG16" s="29"/>
    </row>
    <row r="17" spans="1:36" s="9" customFormat="1" ht="18.75" x14ac:dyDescent="0.3">
      <c r="A17" s="234" t="s">
        <v>199</v>
      </c>
      <c r="B17" s="235">
        <v>15</v>
      </c>
      <c r="C17" s="235"/>
      <c r="D17" s="253"/>
      <c r="E17" s="237"/>
      <c r="F17" s="235">
        <v>0</v>
      </c>
      <c r="G17" s="254">
        <v>0</v>
      </c>
      <c r="H17" s="254">
        <v>0</v>
      </c>
      <c r="I17" s="254">
        <v>0</v>
      </c>
      <c r="J17" s="254">
        <v>0</v>
      </c>
      <c r="K17" s="254">
        <v>0</v>
      </c>
      <c r="L17" s="254">
        <v>0</v>
      </c>
      <c r="M17" s="254">
        <v>0</v>
      </c>
      <c r="N17" s="255"/>
      <c r="O17" s="256"/>
      <c r="P17" s="257"/>
      <c r="Q17" s="256"/>
      <c r="R17" s="257"/>
      <c r="S17" s="256"/>
      <c r="T17" s="257"/>
      <c r="U17" s="256"/>
      <c r="V17" s="257"/>
      <c r="W17" s="256"/>
      <c r="X17" s="257"/>
      <c r="Y17" s="256"/>
      <c r="Z17" s="257"/>
      <c r="AA17" s="256"/>
      <c r="AB17" s="258"/>
      <c r="AC17" s="256"/>
      <c r="AD17" s="257"/>
      <c r="AE17" s="259"/>
      <c r="AF17" s="260"/>
      <c r="AG17" s="242"/>
    </row>
    <row r="18" spans="1:36" s="9" customFormat="1" ht="18.75" x14ac:dyDescent="0.3">
      <c r="A18" s="234" t="s">
        <v>129</v>
      </c>
      <c r="B18" s="235">
        <v>28</v>
      </c>
      <c r="C18" s="235"/>
      <c r="D18" s="253"/>
      <c r="E18" s="237"/>
      <c r="F18" s="235"/>
      <c r="G18" s="254"/>
      <c r="H18" s="254"/>
      <c r="I18" s="254"/>
      <c r="J18" s="254"/>
      <c r="K18" s="254"/>
      <c r="L18" s="254"/>
      <c r="M18" s="254"/>
      <c r="N18" s="255"/>
      <c r="O18" s="256"/>
      <c r="P18" s="257"/>
      <c r="Q18" s="256"/>
      <c r="R18" s="257"/>
      <c r="S18" s="256"/>
      <c r="T18" s="257"/>
      <c r="U18" s="256"/>
      <c r="V18" s="257"/>
      <c r="W18" s="256"/>
      <c r="X18" s="257"/>
      <c r="Y18" s="256"/>
      <c r="Z18" s="257"/>
      <c r="AA18" s="256"/>
      <c r="AB18" s="258"/>
      <c r="AC18" s="256"/>
      <c r="AD18" s="257"/>
      <c r="AE18" s="259"/>
      <c r="AF18" s="260"/>
      <c r="AG18" s="242"/>
    </row>
    <row r="19" spans="1:36" s="9" customFormat="1" ht="18.75" x14ac:dyDescent="0.3">
      <c r="A19" s="234" t="s">
        <v>200</v>
      </c>
      <c r="B19" s="235">
        <v>24</v>
      </c>
      <c r="C19" s="235"/>
      <c r="D19" s="253"/>
      <c r="E19" s="237"/>
      <c r="F19" s="235"/>
      <c r="G19" s="254"/>
      <c r="H19" s="254"/>
      <c r="I19" s="254"/>
      <c r="J19" s="254"/>
      <c r="K19" s="254"/>
      <c r="L19" s="254"/>
      <c r="M19" s="254"/>
      <c r="N19" s="255"/>
      <c r="O19" s="256"/>
      <c r="P19" s="257"/>
      <c r="Q19" s="256"/>
      <c r="R19" s="257"/>
      <c r="S19" s="256"/>
      <c r="T19" s="257"/>
      <c r="U19" s="256"/>
      <c r="V19" s="257"/>
      <c r="W19" s="256"/>
      <c r="X19" s="257"/>
      <c r="Y19" s="256"/>
      <c r="Z19" s="257"/>
      <c r="AA19" s="256"/>
      <c r="AB19" s="258"/>
      <c r="AC19" s="256"/>
      <c r="AD19" s="257"/>
      <c r="AE19" s="259"/>
      <c r="AF19" s="260"/>
      <c r="AG19" s="242"/>
    </row>
    <row r="20" spans="1:36" s="9" customFormat="1" ht="18.75" x14ac:dyDescent="0.3">
      <c r="A20" s="261" t="s">
        <v>201</v>
      </c>
      <c r="B20" s="235">
        <v>493</v>
      </c>
      <c r="C20" s="235"/>
      <c r="D20" s="253"/>
      <c r="E20" s="237"/>
      <c r="F20" s="235"/>
      <c r="G20" s="254"/>
      <c r="H20" s="254"/>
      <c r="I20" s="254"/>
      <c r="J20" s="254"/>
      <c r="K20" s="254"/>
      <c r="L20" s="254"/>
      <c r="M20" s="254"/>
      <c r="N20" s="255"/>
      <c r="O20" s="256"/>
      <c r="P20" s="257"/>
      <c r="Q20" s="256"/>
      <c r="R20" s="257"/>
      <c r="S20" s="256"/>
      <c r="T20" s="257"/>
      <c r="U20" s="256"/>
      <c r="V20" s="257"/>
      <c r="W20" s="256"/>
      <c r="X20" s="257"/>
      <c r="Y20" s="256"/>
      <c r="Z20" s="257"/>
      <c r="AA20" s="256"/>
      <c r="AB20" s="258"/>
      <c r="AC20" s="256"/>
      <c r="AD20" s="257"/>
      <c r="AE20" s="259"/>
      <c r="AF20" s="260"/>
      <c r="AG20" s="242"/>
    </row>
    <row r="21" spans="1:36" ht="18.75" x14ac:dyDescent="0.3">
      <c r="A21" s="261" t="s">
        <v>202</v>
      </c>
      <c r="B21" s="25">
        <v>14</v>
      </c>
      <c r="C21" s="25"/>
      <c r="D21" s="27"/>
      <c r="E21" s="151"/>
      <c r="F21" s="25"/>
      <c r="G21" s="28"/>
      <c r="H21" s="28"/>
      <c r="I21" s="28"/>
      <c r="J21" s="28"/>
      <c r="K21" s="28"/>
      <c r="L21" s="28"/>
      <c r="M21" s="28"/>
      <c r="N21" s="30"/>
      <c r="O21" s="31"/>
      <c r="P21" s="32"/>
      <c r="Q21" s="31"/>
      <c r="R21" s="32"/>
      <c r="S21" s="31"/>
      <c r="T21" s="32"/>
      <c r="U21" s="31"/>
      <c r="V21" s="32"/>
      <c r="W21" s="31"/>
      <c r="X21" s="32"/>
      <c r="Y21" s="31"/>
      <c r="Z21" s="32"/>
      <c r="AA21" s="31"/>
      <c r="AB21" s="33"/>
      <c r="AC21" s="31"/>
      <c r="AD21" s="32"/>
      <c r="AE21" s="34"/>
      <c r="AF21" s="35"/>
      <c r="AG21" s="29"/>
    </row>
    <row r="22" spans="1:36" ht="19.5" thickBot="1" x14ac:dyDescent="0.35">
      <c r="A22" s="152" t="s">
        <v>191</v>
      </c>
      <c r="B22" s="153">
        <f>SUM(B17:B21)</f>
        <v>574</v>
      </c>
      <c r="C22" s="153">
        <f>SUM(C17:C21)</f>
        <v>0</v>
      </c>
      <c r="D22" s="36">
        <f>+C22/B22</f>
        <v>0</v>
      </c>
      <c r="E22" s="155">
        <f>+(F22/B22)*100</f>
        <v>0</v>
      </c>
      <c r="F22" s="153">
        <f t="shared" ref="F22:AJ22" si="2">SUM(F17:F21)</f>
        <v>0</v>
      </c>
      <c r="G22" s="262">
        <f t="shared" si="2"/>
        <v>0</v>
      </c>
      <c r="H22" s="262">
        <f t="shared" si="2"/>
        <v>0</v>
      </c>
      <c r="I22" s="262">
        <f t="shared" si="2"/>
        <v>0</v>
      </c>
      <c r="J22" s="262">
        <f t="shared" si="2"/>
        <v>0</v>
      </c>
      <c r="K22" s="262">
        <f t="shared" si="2"/>
        <v>0</v>
      </c>
      <c r="L22" s="262">
        <f t="shared" si="2"/>
        <v>0</v>
      </c>
      <c r="M22" s="262">
        <f t="shared" si="2"/>
        <v>0</v>
      </c>
      <c r="N22" s="262">
        <f t="shared" si="2"/>
        <v>0</v>
      </c>
      <c r="O22" s="262">
        <f t="shared" si="2"/>
        <v>0</v>
      </c>
      <c r="P22" s="262">
        <f t="shared" si="2"/>
        <v>0</v>
      </c>
      <c r="Q22" s="262">
        <f t="shared" si="2"/>
        <v>0</v>
      </c>
      <c r="R22" s="262">
        <f t="shared" si="2"/>
        <v>0</v>
      </c>
      <c r="S22" s="262">
        <f t="shared" si="2"/>
        <v>0</v>
      </c>
      <c r="T22" s="262">
        <f t="shared" si="2"/>
        <v>0</v>
      </c>
      <c r="U22" s="262">
        <f t="shared" si="2"/>
        <v>0</v>
      </c>
      <c r="V22" s="262">
        <f t="shared" si="2"/>
        <v>0</v>
      </c>
      <c r="W22" s="262">
        <f t="shared" si="2"/>
        <v>0</v>
      </c>
      <c r="X22" s="262">
        <f t="shared" si="2"/>
        <v>0</v>
      </c>
      <c r="Y22" s="262">
        <f t="shared" si="2"/>
        <v>0</v>
      </c>
      <c r="Z22" s="262">
        <f t="shared" si="2"/>
        <v>0</v>
      </c>
      <c r="AA22" s="262">
        <f t="shared" si="2"/>
        <v>0</v>
      </c>
      <c r="AB22" s="262">
        <f t="shared" si="2"/>
        <v>0</v>
      </c>
      <c r="AC22" s="262">
        <f t="shared" si="2"/>
        <v>0</v>
      </c>
      <c r="AD22" s="262">
        <f t="shared" si="2"/>
        <v>0</v>
      </c>
      <c r="AE22" s="262">
        <f t="shared" si="2"/>
        <v>0</v>
      </c>
      <c r="AF22" s="262">
        <f t="shared" si="2"/>
        <v>0</v>
      </c>
      <c r="AG22" s="262">
        <f t="shared" si="2"/>
        <v>0</v>
      </c>
      <c r="AH22" s="262">
        <f t="shared" si="2"/>
        <v>0</v>
      </c>
      <c r="AI22" s="262">
        <f t="shared" si="2"/>
        <v>0</v>
      </c>
      <c r="AJ22" s="262">
        <f t="shared" si="2"/>
        <v>0</v>
      </c>
    </row>
    <row r="23" spans="1:36" ht="19.5" thickBot="1" x14ac:dyDescent="0.35">
      <c r="A23" s="11" t="s">
        <v>203</v>
      </c>
      <c r="B23" s="12" t="s">
        <v>40</v>
      </c>
      <c r="C23" s="12" t="s">
        <v>173</v>
      </c>
      <c r="D23" s="12" t="s">
        <v>174</v>
      </c>
      <c r="E23" s="13" t="s">
        <v>175</v>
      </c>
      <c r="F23" s="12" t="s">
        <v>176</v>
      </c>
      <c r="G23" s="12"/>
      <c r="H23" s="12"/>
      <c r="I23" s="12"/>
      <c r="J23" s="12"/>
      <c r="K23" s="12"/>
      <c r="L23" s="12"/>
      <c r="M23" s="14"/>
      <c r="N23" s="159">
        <v>2014</v>
      </c>
      <c r="O23" s="160" t="s">
        <v>177</v>
      </c>
      <c r="P23" s="161">
        <v>2015</v>
      </c>
      <c r="Q23" s="160" t="s">
        <v>177</v>
      </c>
      <c r="R23" s="161">
        <v>2016</v>
      </c>
      <c r="S23" s="160" t="s">
        <v>177</v>
      </c>
      <c r="T23" s="161">
        <v>2017</v>
      </c>
      <c r="U23" s="160" t="s">
        <v>177</v>
      </c>
      <c r="V23" s="161">
        <v>2018</v>
      </c>
      <c r="W23" s="160" t="s">
        <v>177</v>
      </c>
      <c r="X23" s="161">
        <v>2019</v>
      </c>
      <c r="Y23" s="160" t="s">
        <v>177</v>
      </c>
      <c r="Z23" s="161">
        <v>2020</v>
      </c>
      <c r="AA23" s="160" t="s">
        <v>177</v>
      </c>
      <c r="AB23" s="159">
        <v>2021</v>
      </c>
      <c r="AC23" s="161"/>
      <c r="AD23" s="161">
        <v>2022</v>
      </c>
      <c r="AE23" s="162"/>
      <c r="AF23" s="37"/>
      <c r="AG23" s="163"/>
    </row>
    <row r="24" spans="1:36" ht="45.75" thickBot="1" x14ac:dyDescent="0.3">
      <c r="A24" s="158" t="s">
        <v>204</v>
      </c>
      <c r="B24" s="232"/>
      <c r="C24" s="21" t="s">
        <v>179</v>
      </c>
      <c r="D24" s="21" t="s">
        <v>179</v>
      </c>
      <c r="E24" s="21" t="s">
        <v>180</v>
      </c>
      <c r="F24" s="21" t="s">
        <v>181</v>
      </c>
      <c r="G24" s="22" t="s">
        <v>182</v>
      </c>
      <c r="H24" s="22" t="s">
        <v>183</v>
      </c>
      <c r="I24" s="22" t="s">
        <v>184</v>
      </c>
      <c r="J24" s="22" t="s">
        <v>185</v>
      </c>
      <c r="K24" s="22" t="s">
        <v>186</v>
      </c>
      <c r="L24" s="22" t="s">
        <v>187</v>
      </c>
      <c r="M24" s="23" t="s">
        <v>188</v>
      </c>
      <c r="N24" s="38"/>
      <c r="O24" s="39"/>
      <c r="P24" s="39"/>
      <c r="Q24" s="39"/>
      <c r="R24" s="39"/>
      <c r="S24" s="39"/>
      <c r="T24" s="39"/>
      <c r="U24" s="39"/>
      <c r="V24" s="39"/>
      <c r="W24" s="164"/>
      <c r="X24" s="39"/>
      <c r="Y24" s="164"/>
      <c r="Z24" s="40"/>
      <c r="AA24" s="165"/>
      <c r="AB24" s="38"/>
      <c r="AC24" s="166"/>
      <c r="AD24" s="39"/>
      <c r="AE24" s="167"/>
      <c r="AF24" s="37"/>
      <c r="AG24" s="163"/>
    </row>
    <row r="25" spans="1:36" ht="15.75" hidden="1" x14ac:dyDescent="0.25">
      <c r="A25" s="46"/>
      <c r="B25" s="28"/>
      <c r="C25" s="25"/>
      <c r="D25" s="27"/>
      <c r="E25" s="151"/>
      <c r="F25" s="25"/>
      <c r="G25" s="28"/>
      <c r="H25" s="28"/>
      <c r="I25" s="28"/>
      <c r="J25" s="28"/>
      <c r="K25" s="28"/>
      <c r="L25" s="28"/>
      <c r="M25" s="28"/>
      <c r="N25" s="20"/>
      <c r="O25" s="41"/>
      <c r="P25" s="41"/>
      <c r="Q25" s="41"/>
      <c r="R25" s="41"/>
      <c r="S25" s="41"/>
      <c r="T25" s="41"/>
      <c r="U25" s="44"/>
      <c r="V25" s="41"/>
      <c r="W25" s="45"/>
      <c r="X25" s="41"/>
      <c r="Y25" s="41"/>
      <c r="Z25" s="42"/>
      <c r="AA25" s="41"/>
      <c r="AB25" s="41"/>
      <c r="AC25" s="41"/>
      <c r="AD25" s="41"/>
      <c r="AE25" s="43"/>
      <c r="AF25" s="20"/>
      <c r="AG25" s="46"/>
    </row>
    <row r="26" spans="1:36" ht="15.75" x14ac:dyDescent="0.25">
      <c r="A26" s="46" t="s">
        <v>205</v>
      </c>
      <c r="B26" s="28">
        <v>100</v>
      </c>
      <c r="C26" s="25"/>
      <c r="D26" s="27"/>
      <c r="E26" s="151"/>
      <c r="F26" s="25"/>
      <c r="G26" s="28"/>
      <c r="H26" s="28"/>
      <c r="I26" s="28"/>
      <c r="J26" s="28"/>
      <c r="K26" s="28"/>
      <c r="L26" s="28"/>
      <c r="M26" s="28"/>
      <c r="N26" s="20"/>
      <c r="O26" s="41"/>
      <c r="P26" s="41"/>
      <c r="Q26" s="41"/>
      <c r="R26" s="41"/>
      <c r="S26" s="41"/>
      <c r="T26" s="41"/>
      <c r="U26" s="44"/>
      <c r="V26" s="41"/>
      <c r="W26" s="45"/>
      <c r="X26" s="41"/>
      <c r="Y26" s="41"/>
      <c r="Z26" s="42"/>
      <c r="AA26" s="41"/>
      <c r="AB26" s="41"/>
      <c r="AC26" s="41"/>
      <c r="AD26" s="41"/>
      <c r="AE26" s="43"/>
      <c r="AF26" s="20"/>
      <c r="AG26" s="46"/>
    </row>
    <row r="27" spans="1:36" ht="15.75" x14ac:dyDescent="0.25">
      <c r="A27" s="261" t="s">
        <v>130</v>
      </c>
      <c r="B27" s="28">
        <v>60</v>
      </c>
      <c r="C27" s="25"/>
      <c r="D27" s="27"/>
      <c r="E27" s="151"/>
      <c r="F27" s="25"/>
      <c r="G27" s="28"/>
      <c r="H27" s="28"/>
      <c r="I27" s="28"/>
      <c r="J27" s="28"/>
      <c r="K27" s="28"/>
      <c r="L27" s="28"/>
      <c r="M27" s="28"/>
      <c r="N27" s="20"/>
      <c r="O27" s="41"/>
      <c r="P27" s="41"/>
      <c r="Q27" s="41"/>
      <c r="R27" s="41"/>
      <c r="S27" s="41"/>
      <c r="T27" s="41"/>
      <c r="U27" s="44"/>
      <c r="V27" s="41"/>
      <c r="W27" s="45"/>
      <c r="X27" s="41"/>
      <c r="Y27" s="41"/>
      <c r="Z27" s="42"/>
      <c r="AA27" s="41"/>
      <c r="AB27" s="41"/>
      <c r="AC27" s="41"/>
      <c r="AD27" s="41"/>
      <c r="AE27" s="43"/>
      <c r="AF27" s="20"/>
      <c r="AG27" s="46"/>
    </row>
    <row r="28" spans="1:36" ht="15.75" x14ac:dyDescent="0.25">
      <c r="A28" s="263" t="s">
        <v>154</v>
      </c>
      <c r="B28" s="28">
        <v>400</v>
      </c>
      <c r="C28" s="25"/>
      <c r="D28" s="27"/>
      <c r="E28" s="151"/>
      <c r="F28" s="25"/>
      <c r="G28" s="28"/>
      <c r="H28" s="28"/>
      <c r="I28" s="28"/>
      <c r="J28" s="28"/>
      <c r="K28" s="28"/>
      <c r="L28" s="28"/>
      <c r="M28" s="28"/>
      <c r="N28" s="20"/>
      <c r="O28" s="41"/>
      <c r="P28" s="41"/>
      <c r="Q28" s="41"/>
      <c r="R28" s="41"/>
      <c r="S28" s="41"/>
      <c r="T28" s="41"/>
      <c r="U28" s="44"/>
      <c r="V28" s="41"/>
      <c r="W28" s="45"/>
      <c r="X28" s="41"/>
      <c r="Y28" s="41"/>
      <c r="Z28" s="42"/>
      <c r="AA28" s="41"/>
      <c r="AB28" s="41"/>
      <c r="AC28" s="41"/>
      <c r="AD28" s="41"/>
      <c r="AE28" s="43"/>
      <c r="AF28" s="20"/>
      <c r="AG28" s="46"/>
    </row>
    <row r="29" spans="1:36" ht="15.75" x14ac:dyDescent="0.25">
      <c r="A29" s="261" t="s">
        <v>206</v>
      </c>
      <c r="B29" s="28">
        <v>4</v>
      </c>
      <c r="C29" s="25"/>
      <c r="D29" s="27"/>
      <c r="E29" s="151"/>
      <c r="F29" s="25"/>
      <c r="G29" s="28"/>
      <c r="H29" s="28"/>
      <c r="I29" s="28"/>
      <c r="J29" s="28"/>
      <c r="K29" s="28"/>
      <c r="L29" s="28"/>
      <c r="M29" s="28"/>
      <c r="N29" s="20"/>
      <c r="O29" s="41"/>
      <c r="P29" s="41"/>
      <c r="Q29" s="41"/>
      <c r="R29" s="41"/>
      <c r="S29" s="41"/>
      <c r="T29" s="41"/>
      <c r="U29" s="44"/>
      <c r="V29" s="41"/>
      <c r="W29" s="45"/>
      <c r="X29" s="41"/>
      <c r="Y29" s="41"/>
      <c r="Z29" s="42"/>
      <c r="AA29" s="41"/>
      <c r="AB29" s="41"/>
      <c r="AC29" s="41"/>
      <c r="AD29" s="41"/>
      <c r="AE29" s="43"/>
      <c r="AF29" s="20"/>
      <c r="AG29" s="46"/>
    </row>
    <row r="30" spans="1:36" s="9" customFormat="1" ht="15.75" x14ac:dyDescent="0.25">
      <c r="A30" s="234" t="s">
        <v>207</v>
      </c>
      <c r="B30" s="254">
        <v>50</v>
      </c>
      <c r="C30" s="235"/>
      <c r="D30" s="253"/>
      <c r="E30" s="237"/>
      <c r="F30" s="235"/>
      <c r="G30" s="254"/>
      <c r="H30" s="254"/>
      <c r="I30" s="254"/>
      <c r="J30" s="254"/>
      <c r="K30" s="254"/>
      <c r="L30" s="254"/>
      <c r="M30" s="254"/>
      <c r="N30" s="264"/>
      <c r="O30" s="265"/>
      <c r="P30" s="265"/>
      <c r="Q30" s="265"/>
      <c r="R30" s="265"/>
      <c r="S30" s="265"/>
      <c r="T30" s="265"/>
      <c r="U30" s="266"/>
      <c r="V30" s="265"/>
      <c r="W30" s="267"/>
      <c r="X30" s="265"/>
      <c r="Y30" s="265"/>
      <c r="Z30" s="268"/>
      <c r="AA30" s="265"/>
      <c r="AB30" s="265"/>
      <c r="AC30" s="265"/>
      <c r="AD30" s="265"/>
      <c r="AE30" s="269"/>
      <c r="AF30" s="264"/>
      <c r="AG30" s="270"/>
    </row>
    <row r="31" spans="1:36" s="9" customFormat="1" ht="15.75" x14ac:dyDescent="0.25">
      <c r="A31" s="243" t="s">
        <v>115</v>
      </c>
      <c r="B31" s="271">
        <v>90</v>
      </c>
      <c r="C31" s="236"/>
      <c r="D31" s="272"/>
      <c r="E31" s="244"/>
      <c r="F31" s="236"/>
      <c r="G31" s="271"/>
      <c r="H31" s="271"/>
      <c r="I31" s="271"/>
      <c r="J31" s="271"/>
      <c r="K31" s="271"/>
      <c r="L31" s="271"/>
      <c r="M31" s="271"/>
      <c r="N31" s="273"/>
      <c r="O31" s="274"/>
      <c r="P31" s="274"/>
      <c r="Q31" s="274"/>
      <c r="R31" s="274"/>
      <c r="S31" s="274"/>
      <c r="T31" s="274"/>
      <c r="U31" s="275"/>
      <c r="V31" s="274"/>
      <c r="W31" s="276"/>
      <c r="X31" s="274"/>
      <c r="Y31" s="274"/>
      <c r="Z31" s="277"/>
      <c r="AA31" s="274"/>
      <c r="AB31" s="274"/>
      <c r="AC31" s="274"/>
      <c r="AD31" s="274"/>
      <c r="AE31" s="277"/>
      <c r="AF31" s="264"/>
      <c r="AG31" s="270"/>
    </row>
    <row r="32" spans="1:36" s="9" customFormat="1" ht="15.75" x14ac:dyDescent="0.25">
      <c r="A32" s="243" t="s">
        <v>208</v>
      </c>
      <c r="B32" s="271">
        <v>400</v>
      </c>
      <c r="C32" s="236"/>
      <c r="D32" s="272"/>
      <c r="E32" s="244"/>
      <c r="F32" s="236"/>
      <c r="G32" s="271"/>
      <c r="H32" s="271"/>
      <c r="I32" s="271"/>
      <c r="J32" s="271"/>
      <c r="K32" s="271"/>
      <c r="L32" s="271"/>
      <c r="M32" s="271"/>
      <c r="N32" s="273"/>
      <c r="O32" s="274"/>
      <c r="P32" s="274"/>
      <c r="Q32" s="274"/>
      <c r="R32" s="274"/>
      <c r="S32" s="274"/>
      <c r="T32" s="274"/>
      <c r="U32" s="275"/>
      <c r="V32" s="274"/>
      <c r="W32" s="276"/>
      <c r="X32" s="274"/>
      <c r="Y32" s="274"/>
      <c r="Z32" s="277"/>
      <c r="AA32" s="274"/>
      <c r="AB32" s="274"/>
      <c r="AC32" s="274"/>
      <c r="AD32" s="274"/>
      <c r="AE32" s="277"/>
      <c r="AF32" s="264"/>
      <c r="AG32" s="270"/>
    </row>
    <row r="33" spans="1:33" ht="19.5" thickBot="1" x14ac:dyDescent="0.35">
      <c r="A33" s="47" t="s">
        <v>191</v>
      </c>
      <c r="B33" s="153">
        <f>SUM(B26:B32)</f>
        <v>1104</v>
      </c>
      <c r="C33" s="49"/>
      <c r="D33" s="49"/>
      <c r="E33" s="155">
        <v>0</v>
      </c>
      <c r="F33" s="153">
        <f>SUM(F22:F30)</f>
        <v>0</v>
      </c>
      <c r="G33" s="49">
        <f>SUM(G30)</f>
        <v>0</v>
      </c>
      <c r="H33" s="49">
        <f t="shared" ref="H33:M33" si="3">SUM(H30)</f>
        <v>0</v>
      </c>
      <c r="I33" s="49">
        <f t="shared" si="3"/>
        <v>0</v>
      </c>
      <c r="J33" s="49">
        <f t="shared" si="3"/>
        <v>0</v>
      </c>
      <c r="K33" s="49">
        <f t="shared" si="3"/>
        <v>0</v>
      </c>
      <c r="L33" s="49">
        <f t="shared" si="3"/>
        <v>0</v>
      </c>
      <c r="M33" s="49">
        <f t="shared" si="3"/>
        <v>0</v>
      </c>
      <c r="N33" s="30">
        <f>SUM(N25:N30)</f>
        <v>0</v>
      </c>
      <c r="O33" s="168" t="e">
        <f>SUM(#REF!)</f>
        <v>#REF!</v>
      </c>
      <c r="P33" s="168">
        <f>SUM(P25:P30)</f>
        <v>0</v>
      </c>
      <c r="Q33" s="168" t="e">
        <f>SUM(#REF!)</f>
        <v>#REF!</v>
      </c>
      <c r="R33" s="168">
        <f>SUM(R25:R30)</f>
        <v>0</v>
      </c>
      <c r="S33" s="168" t="e">
        <f>SUM(#REF!)</f>
        <v>#REF!</v>
      </c>
      <c r="T33" s="168">
        <f>SUM(T25:T30)</f>
        <v>0</v>
      </c>
      <c r="U33" s="168" t="e">
        <f>SUM(#REF!)</f>
        <v>#REF!</v>
      </c>
      <c r="V33" s="168">
        <f>SUM(V25:V30)</f>
        <v>0</v>
      </c>
      <c r="W33" s="168" t="e">
        <f>SUM(#REF!)</f>
        <v>#REF!</v>
      </c>
      <c r="X33" s="168">
        <f>SUM(X25:X30)</f>
        <v>0</v>
      </c>
      <c r="Y33" s="168" t="e">
        <f>SUM(#REF!)</f>
        <v>#REF!</v>
      </c>
      <c r="Z33" s="168">
        <f>SUM(Z25:Z30)</f>
        <v>0</v>
      </c>
      <c r="AA33" s="168" t="e">
        <f>SUM(#REF!)</f>
        <v>#REF!</v>
      </c>
      <c r="AB33" s="168">
        <f>SUM(AB25:AB30)</f>
        <v>0</v>
      </c>
      <c r="AC33" s="169" t="e">
        <f>SUM(#REF!)</f>
        <v>#REF!</v>
      </c>
      <c r="AD33" s="168">
        <f>SUM(AD25:AD30)</f>
        <v>0</v>
      </c>
      <c r="AE33" s="169" t="e">
        <f>SUM(#REF!)</f>
        <v>#REF!</v>
      </c>
      <c r="AF33" s="20"/>
      <c r="AG33" s="46"/>
    </row>
    <row r="34" spans="1:33" ht="19.5" thickBot="1" x14ac:dyDescent="0.35">
      <c r="A34" s="11" t="s">
        <v>209</v>
      </c>
      <c r="B34" s="12" t="s">
        <v>40</v>
      </c>
      <c r="C34" s="12" t="s">
        <v>173</v>
      </c>
      <c r="D34" s="12" t="s">
        <v>174</v>
      </c>
      <c r="E34" s="13" t="s">
        <v>175</v>
      </c>
      <c r="F34" s="12" t="s">
        <v>176</v>
      </c>
      <c r="G34" s="12"/>
      <c r="H34" s="12"/>
      <c r="I34" s="12"/>
      <c r="J34" s="12"/>
      <c r="K34" s="12"/>
      <c r="L34" s="12"/>
      <c r="M34" s="12"/>
      <c r="N34" s="15">
        <v>2014</v>
      </c>
      <c r="O34" s="16" t="s">
        <v>177</v>
      </c>
      <c r="P34" s="17">
        <v>2015</v>
      </c>
      <c r="Q34" s="16" t="s">
        <v>177</v>
      </c>
      <c r="R34" s="17">
        <v>2016</v>
      </c>
      <c r="S34" s="16" t="s">
        <v>177</v>
      </c>
      <c r="T34" s="17">
        <v>2017</v>
      </c>
      <c r="U34" s="16" t="s">
        <v>177</v>
      </c>
      <c r="V34" s="17">
        <v>2018</v>
      </c>
      <c r="W34" s="16" t="s">
        <v>177</v>
      </c>
      <c r="X34" s="17">
        <v>2019</v>
      </c>
      <c r="Y34" s="16" t="s">
        <v>177</v>
      </c>
      <c r="Z34" s="17">
        <v>2020</v>
      </c>
      <c r="AA34" s="16" t="s">
        <v>177</v>
      </c>
      <c r="AB34" s="15">
        <v>2021</v>
      </c>
      <c r="AC34" s="17"/>
      <c r="AD34" s="17">
        <v>2022</v>
      </c>
      <c r="AE34" s="170"/>
      <c r="AF34" s="37"/>
      <c r="AG34" s="46"/>
    </row>
    <row r="35" spans="1:33" ht="18" thickBot="1" x14ac:dyDescent="0.3">
      <c r="A35" s="12" t="s">
        <v>210</v>
      </c>
      <c r="B35" s="232"/>
      <c r="C35" s="21" t="s">
        <v>179</v>
      </c>
      <c r="D35" s="21" t="s">
        <v>179</v>
      </c>
      <c r="E35" s="21" t="s">
        <v>180</v>
      </c>
      <c r="F35" s="21" t="s">
        <v>181</v>
      </c>
      <c r="G35" s="22" t="s">
        <v>182</v>
      </c>
      <c r="H35" s="22" t="s">
        <v>183</v>
      </c>
      <c r="I35" s="22" t="s">
        <v>184</v>
      </c>
      <c r="J35" s="22" t="s">
        <v>185</v>
      </c>
      <c r="K35" s="22" t="s">
        <v>186</v>
      </c>
      <c r="L35" s="22" t="s">
        <v>187</v>
      </c>
      <c r="M35" s="22" t="s">
        <v>188</v>
      </c>
      <c r="N35" s="171"/>
      <c r="O35" s="172"/>
      <c r="P35" s="173"/>
      <c r="Q35" s="172"/>
      <c r="R35" s="173"/>
      <c r="S35" s="172"/>
      <c r="T35" s="173"/>
      <c r="U35" s="172"/>
      <c r="V35" s="173"/>
      <c r="W35" s="172"/>
      <c r="X35" s="174"/>
      <c r="Y35" s="172"/>
      <c r="Z35" s="175"/>
      <c r="AA35" s="176"/>
      <c r="AB35" s="175"/>
      <c r="AC35" s="173"/>
      <c r="AD35" s="171"/>
      <c r="AE35" s="177"/>
      <c r="AF35" s="37"/>
      <c r="AG35" s="46"/>
    </row>
    <row r="36" spans="1:33" ht="15.75" x14ac:dyDescent="0.25">
      <c r="A36" s="278" t="s">
        <v>211</v>
      </c>
      <c r="B36" s="28"/>
      <c r="C36" s="25"/>
      <c r="D36" s="27"/>
      <c r="E36" s="28"/>
      <c r="F36" s="28"/>
      <c r="G36" s="41"/>
      <c r="H36" s="41"/>
      <c r="I36" s="41"/>
      <c r="J36" s="41"/>
      <c r="K36" s="41"/>
      <c r="L36" s="41"/>
      <c r="M36" s="41"/>
      <c r="N36" s="20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8"/>
      <c r="Z36" s="42"/>
      <c r="AA36" s="48"/>
      <c r="AB36" s="41"/>
      <c r="AC36" s="48"/>
      <c r="AD36" s="41"/>
      <c r="AE36" s="43"/>
      <c r="AF36" s="37"/>
      <c r="AG36" s="46"/>
    </row>
    <row r="37" spans="1:33" ht="15.75" x14ac:dyDescent="0.25">
      <c r="A37" s="278" t="s">
        <v>212</v>
      </c>
      <c r="B37" s="28">
        <f>150+150</f>
        <v>300</v>
      </c>
      <c r="C37" s="41"/>
      <c r="D37" s="41"/>
      <c r="E37" s="28"/>
      <c r="F37" s="28"/>
      <c r="G37" s="41"/>
      <c r="H37" s="41"/>
      <c r="I37" s="28"/>
      <c r="J37" s="41"/>
      <c r="K37" s="41"/>
      <c r="L37" s="41"/>
      <c r="M37" s="41"/>
      <c r="N37" s="20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8"/>
      <c r="Z37" s="42"/>
      <c r="AA37" s="48"/>
      <c r="AB37" s="41"/>
      <c r="AC37" s="48"/>
      <c r="AD37" s="41"/>
      <c r="AE37" s="43"/>
      <c r="AF37" s="37"/>
      <c r="AG37" s="46"/>
    </row>
    <row r="38" spans="1:33" ht="15.75" x14ac:dyDescent="0.25">
      <c r="A38" s="278" t="s">
        <v>213</v>
      </c>
      <c r="B38" s="28">
        <f>450+150</f>
        <v>600</v>
      </c>
      <c r="C38" s="41"/>
      <c r="D38" s="41"/>
      <c r="E38" s="28"/>
      <c r="F38" s="28"/>
      <c r="G38" s="41"/>
      <c r="H38" s="41"/>
      <c r="I38" s="28"/>
      <c r="J38" s="41"/>
      <c r="K38" s="41"/>
      <c r="L38" s="41"/>
      <c r="M38" s="41"/>
      <c r="N38" s="20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8"/>
      <c r="Z38" s="42"/>
      <c r="AA38" s="48"/>
      <c r="AB38" s="41"/>
      <c r="AC38" s="48"/>
      <c r="AD38" s="41"/>
      <c r="AE38" s="43"/>
      <c r="AF38" s="37"/>
      <c r="AG38" s="46"/>
    </row>
    <row r="39" spans="1:33" ht="15.75" x14ac:dyDescent="0.25">
      <c r="A39" s="278" t="s">
        <v>214</v>
      </c>
      <c r="B39" s="28">
        <v>1400</v>
      </c>
      <c r="C39" s="41"/>
      <c r="D39" s="41"/>
      <c r="E39" s="28"/>
      <c r="F39" s="28"/>
      <c r="G39" s="41"/>
      <c r="H39" s="41"/>
      <c r="I39" s="28"/>
      <c r="J39" s="41"/>
      <c r="K39" s="41"/>
      <c r="L39" s="41"/>
      <c r="M39" s="41"/>
      <c r="N39" s="20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8"/>
      <c r="Z39" s="42"/>
      <c r="AA39" s="48"/>
      <c r="AB39" s="41"/>
      <c r="AC39" s="48"/>
      <c r="AD39" s="41"/>
      <c r="AE39" s="43"/>
      <c r="AF39" s="37"/>
      <c r="AG39" s="46"/>
    </row>
    <row r="40" spans="1:33" ht="15.75" x14ac:dyDescent="0.25">
      <c r="A40" s="278" t="s">
        <v>163</v>
      </c>
      <c r="B40" s="28"/>
      <c r="C40" s="41"/>
      <c r="D40" s="41"/>
      <c r="E40" s="28"/>
      <c r="F40" s="28"/>
      <c r="G40" s="41"/>
      <c r="H40" s="41"/>
      <c r="I40" s="28"/>
      <c r="J40" s="41"/>
      <c r="K40" s="41"/>
      <c r="L40" s="41"/>
      <c r="M40" s="41"/>
      <c r="N40" s="27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39"/>
      <c r="Z40" s="280"/>
      <c r="AA40" s="39"/>
      <c r="AB40" s="49"/>
      <c r="AC40" s="39"/>
      <c r="AD40" s="49"/>
      <c r="AE40" s="280"/>
      <c r="AF40" s="37"/>
      <c r="AG40" s="46"/>
    </row>
    <row r="41" spans="1:33" ht="15.75" x14ac:dyDescent="0.25">
      <c r="A41" s="278" t="s">
        <v>134</v>
      </c>
      <c r="B41" s="28">
        <v>1000</v>
      </c>
      <c r="C41" s="41"/>
      <c r="D41" s="41"/>
      <c r="E41" s="28"/>
      <c r="F41" s="28"/>
      <c r="G41" s="41"/>
      <c r="H41" s="41"/>
      <c r="I41" s="28"/>
      <c r="J41" s="41"/>
      <c r="K41" s="41"/>
      <c r="L41" s="41"/>
      <c r="M41" s="41"/>
      <c r="N41" s="27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39"/>
      <c r="Z41" s="280"/>
      <c r="AA41" s="39"/>
      <c r="AB41" s="49"/>
      <c r="AC41" s="39"/>
      <c r="AD41" s="49"/>
      <c r="AE41" s="280"/>
      <c r="AF41" s="37"/>
      <c r="AG41" s="46"/>
    </row>
    <row r="42" spans="1:33" ht="15.75" x14ac:dyDescent="0.25">
      <c r="A42" s="278" t="s">
        <v>137</v>
      </c>
      <c r="B42" s="28">
        <v>1500</v>
      </c>
      <c r="C42" s="41"/>
      <c r="D42" s="41"/>
      <c r="E42" s="28"/>
      <c r="F42" s="28"/>
      <c r="G42" s="41"/>
      <c r="H42" s="41"/>
      <c r="I42" s="28"/>
      <c r="J42" s="41"/>
      <c r="K42" s="41"/>
      <c r="L42" s="41"/>
      <c r="M42" s="41"/>
      <c r="N42" s="27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39"/>
      <c r="Z42" s="280"/>
      <c r="AA42" s="39"/>
      <c r="AB42" s="49"/>
      <c r="AC42" s="39"/>
      <c r="AD42" s="49"/>
      <c r="AE42" s="280"/>
      <c r="AF42" s="37"/>
      <c r="AG42" s="46"/>
    </row>
    <row r="43" spans="1:33" ht="19.5" thickBot="1" x14ac:dyDescent="0.35">
      <c r="A43" s="46" t="s">
        <v>191</v>
      </c>
      <c r="B43" s="178">
        <f>SUM(B36:B42)</f>
        <v>4800</v>
      </c>
      <c r="C43" s="41"/>
      <c r="D43" s="41"/>
      <c r="E43" s="41"/>
      <c r="F43" s="178">
        <f t="shared" ref="F43:N43" si="4">SUM(F36:F39)</f>
        <v>0</v>
      </c>
      <c r="G43" s="41">
        <f t="shared" si="4"/>
        <v>0</v>
      </c>
      <c r="H43" s="41">
        <f t="shared" si="4"/>
        <v>0</v>
      </c>
      <c r="I43" s="41">
        <f t="shared" si="4"/>
        <v>0</v>
      </c>
      <c r="J43" s="41">
        <f t="shared" si="4"/>
        <v>0</v>
      </c>
      <c r="K43" s="41">
        <f t="shared" si="4"/>
        <v>0</v>
      </c>
      <c r="L43" s="41">
        <f t="shared" si="4"/>
        <v>0</v>
      </c>
      <c r="M43" s="41">
        <f t="shared" si="4"/>
        <v>0</v>
      </c>
      <c r="N43" s="179">
        <f t="shared" si="4"/>
        <v>0</v>
      </c>
      <c r="O43" s="180" t="e">
        <f>SUM(#REF!)</f>
        <v>#REF!</v>
      </c>
      <c r="P43" s="180">
        <f>SUM(P36:P39)</f>
        <v>0</v>
      </c>
      <c r="Q43" s="180" t="e">
        <f>SUM(#REF!)</f>
        <v>#REF!</v>
      </c>
      <c r="R43" s="180">
        <f>SUM(R36:R39)</f>
        <v>0</v>
      </c>
      <c r="S43" s="180" t="e">
        <f>SUM(#REF!)</f>
        <v>#REF!</v>
      </c>
      <c r="T43" s="180">
        <f>SUM(T36:T39)</f>
        <v>0</v>
      </c>
      <c r="U43" s="180" t="e">
        <f>SUM(#REF!)</f>
        <v>#REF!</v>
      </c>
      <c r="V43" s="180">
        <f>SUM(V36:V39)</f>
        <v>0</v>
      </c>
      <c r="W43" s="180" t="e">
        <f>SUM(#REF!)</f>
        <v>#REF!</v>
      </c>
      <c r="X43" s="180">
        <f>SUM(X36:X39)</f>
        <v>0</v>
      </c>
      <c r="Y43" s="180" t="e">
        <f>SUM(#REF!)</f>
        <v>#REF!</v>
      </c>
      <c r="Z43" s="180">
        <f>SUM(Z36:Z39)</f>
        <v>0</v>
      </c>
      <c r="AA43" s="180" t="e">
        <f>SUM(#REF!)</f>
        <v>#REF!</v>
      </c>
      <c r="AB43" s="180">
        <f>SUM(AB36:AB39)</f>
        <v>0</v>
      </c>
      <c r="AC43" s="181" t="e">
        <f>SUM(#REF!)</f>
        <v>#REF!</v>
      </c>
      <c r="AD43" s="181">
        <f>SUM(AD36:AD39)</f>
        <v>0</v>
      </c>
      <c r="AE43" s="181" t="e">
        <f>SUM(#REF!)</f>
        <v>#REF!</v>
      </c>
      <c r="AF43" s="20"/>
      <c r="AG43" s="46"/>
    </row>
    <row r="44" spans="1:33" ht="18.75" x14ac:dyDescent="0.3">
      <c r="A44" s="182" t="s">
        <v>215</v>
      </c>
      <c r="B44" s="183">
        <f>+B14+B22+B33+B43</f>
        <v>6871</v>
      </c>
      <c r="F44" s="183">
        <f>+F14+F22+F33+F43</f>
        <v>0</v>
      </c>
    </row>
    <row r="45" spans="1:33" x14ac:dyDescent="0.25">
      <c r="A45" s="50" t="s">
        <v>216</v>
      </c>
    </row>
    <row r="46" spans="1:33" ht="15.75" x14ac:dyDescent="0.25">
      <c r="A46" s="184"/>
    </row>
    <row r="47" spans="1:33" ht="15.75" x14ac:dyDescent="0.25">
      <c r="A47" s="184"/>
    </row>
    <row r="48" spans="1:33" ht="15.75" x14ac:dyDescent="0.25">
      <c r="A48" s="184"/>
    </row>
    <row r="49" spans="1:1" ht="15.75" x14ac:dyDescent="0.25">
      <c r="A49" s="184"/>
    </row>
    <row r="50" spans="1:1" ht="15.75" x14ac:dyDescent="0.25">
      <c r="A50" s="184"/>
    </row>
    <row r="51" spans="1:1" ht="15.75" x14ac:dyDescent="0.25">
      <c r="A51" s="18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B5DE95584ED49A1412DCA98BEC004" ma:contentTypeVersion="13" ma:contentTypeDescription="Create a new document." ma:contentTypeScope="" ma:versionID="6f1b0848759a4a98716a61f991ca3425">
  <xsd:schema xmlns:xsd="http://www.w3.org/2001/XMLSchema" xmlns:xs="http://www.w3.org/2001/XMLSchema" xmlns:p="http://schemas.microsoft.com/office/2006/metadata/properties" xmlns:ns2="7d04c2f1-7051-44ca-8416-42516407c904" xmlns:ns3="89074163-e594-4135-93f0-5b3a33345d41" targetNamespace="http://schemas.microsoft.com/office/2006/metadata/properties" ma:root="true" ma:fieldsID="06dd289cbe2d6d519c8b0d26719d9b01" ns2:_="" ns3:_="">
    <xsd:import namespace="7d04c2f1-7051-44ca-8416-42516407c904"/>
    <xsd:import namespace="89074163-e594-4135-93f0-5b3a33345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4c2f1-7051-44ca-8416-42516407c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74163-e594-4135-93f0-5b3a33345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18C5E7-9B79-4691-844C-770D13DC4124}">
  <ds:schemaRefs>
    <ds:schemaRef ds:uri="http://schemas.microsoft.com/office/2006/metadata/properties"/>
    <ds:schemaRef ds:uri="http://schemas.microsoft.com/office/infopath/2007/PartnerControls"/>
    <ds:schemaRef ds:uri="2cf7a10c-b9dc-432b-9424-3bf6913679d9"/>
    <ds:schemaRef ds:uri="abbeec68-b05e-4e2e-88e5-2ac3e13fe809"/>
    <ds:schemaRef ds:uri="14bfd2bb-3d4a-4549-9197-f3410a8da64b"/>
    <ds:schemaRef ds:uri="73ca341d-af13-4715-84c1-2c839bb29ebb"/>
  </ds:schemaRefs>
</ds:datastoreItem>
</file>

<file path=customXml/itemProps2.xml><?xml version="1.0" encoding="utf-8"?>
<ds:datastoreItem xmlns:ds="http://schemas.openxmlformats.org/officeDocument/2006/customXml" ds:itemID="{29F9C54F-D2D9-48DE-8E34-9F506D7471A2}"/>
</file>

<file path=customXml/itemProps3.xml><?xml version="1.0" encoding="utf-8"?>
<ds:datastoreItem xmlns:ds="http://schemas.openxmlformats.org/officeDocument/2006/customXml" ds:itemID="{670793A8-6417-4FE5-A792-8452CECA56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YFIRLIT HELSTU SVÆDI</vt:lpstr>
      <vt:lpstr>YFIRLIT GBÆ</vt:lpstr>
      <vt:lpstr>GBÆ ÍBUDARHUSNÆDI</vt:lpstr>
      <vt:lpstr>GBÆ A_OG_S_HUSNÆDI</vt:lpstr>
      <vt:lpstr>GBÆ ÍB20</vt:lpstr>
      <vt:lpstr>GBÆ AT20</vt:lpstr>
      <vt:lpstr>GAR18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Samúel Torfi Pétursson</dc:creator>
  <cp:keywords/>
  <dc:description/>
  <cp:lastModifiedBy>Sandra Björgvinsdóttir</cp:lastModifiedBy>
  <cp:revision/>
  <cp:lastPrinted>2022-04-06T08:11:17Z</cp:lastPrinted>
  <dcterms:created xsi:type="dcterms:W3CDTF">2018-04-13T13:16:11Z</dcterms:created>
  <dcterms:modified xsi:type="dcterms:W3CDTF">2022-04-06T08:12:49Z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0x010100F0EB5DE95584ED49A1412DCA98BEC004</vt:lpwstr>
  </property>
  <property fmtid="{D5CDD505-2E9C-101B-9397-08002B2CF9AE}" pid="3" name="Order">
    <vt:r8>10200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